
<file path=[Content_Types].xml><?xml version="1.0" encoding="utf-8"?>
<Types xmlns="http://schemas.openxmlformats.org/package/2006/content-types">
  <Default ContentType="image/jpeg" Extension="jpg"/>
  <Default ContentType="application/vnd.ms-office.vbaProject" Extension="bin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ms-excel.sheet.macroEnabled.main+xml" PartName="/xl/workbook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styles+xml" PartName="/xl/style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 codeName="ThisWorkbook"/>
  <sheets>
    <sheet state="visible" name="MJC (玉山雲)_v4.0" sheetId="1" r:id="rId5"/>
    <sheet state="visible" name="FiCo" sheetId="2" r:id="rId6"/>
    <sheet state="visible" name="FiBo" sheetId="3" r:id="rId7"/>
    <sheet state="hidden" name="工作表1" sheetId="4" r:id="rId8"/>
    <sheet state="visible" name="LBS" sheetId="5" r:id="rId9"/>
    <sheet state="visible" name="DBS" sheetId="6" r:id="rId10"/>
    <sheet state="visible" name="BDS" sheetId="7" r:id="rId11"/>
    <sheet state="hidden" name="BDS交付表" sheetId="8" r:id="rId12"/>
    <sheet state="visible" name="MQS" sheetId="9" r:id="rId13"/>
    <sheet state="visible" name="SFS" sheetId="10" r:id="rId14"/>
    <sheet state="visible" name="ROS" sheetId="11" r:id="rId15"/>
    <sheet state="visible" name="CIS" sheetId="12" r:id="rId16"/>
    <sheet state="visible" name="CMS" sheetId="13" r:id="rId17"/>
    <sheet state="visible" name="FiWo" sheetId="14" r:id="rId18"/>
    <sheet state="visible" name="交付" sheetId="15" r:id="rId19"/>
    <sheet state="hidden" name="Reply" sheetId="16" r:id="rId20"/>
    <sheet state="hidden" name="Update" sheetId="17" r:id="rId21"/>
    <sheet state="hidden" name="Flavor" sheetId="18" r:id="rId22"/>
  </sheets>
  <externalReferences>
    <externalReference r:id="rId23"/>
    <externalReference r:id="rId24"/>
  </externalReferences>
  <definedNames>
    <definedName localSheetId="6" name="FIBO">OFFSET([1]FiBo!#REF!,MATCH([1]FiBo!$B$2,[1]FiBo!$D$10:$D$10,0)-1,0)</definedName>
    <definedName name="FIBO">OFFSET(FiBo!#REF!,MATCH(FiBo!$B$2,FiBo!$D$10:$D$10,0)-1,0)</definedName>
    <definedName name="FiCoLiST">OFFSET(FiCo!$B$4,,,COUNTA(FiCo!$B$4:$B$53))</definedName>
    <definedName localSheetId="6" name="List_DB_01">OFFSET([1]DBS!#REF!,,,MATCH(CHAR(1),[1]DBS!#REF!,-1),1)</definedName>
    <definedName localSheetId="12" name="List_DB_01">OFFSET(CMS!#REF!,,,MATCH(CHAR(1),CMS!#REF!,-1),1)</definedName>
    <definedName localSheetId="8" name="List_DB_01">OFFSET(MQS!#REF!,,,MATCH(CHAR(1),MQS!#REF!,-1),1)</definedName>
    <definedName localSheetId="10" name="List_DB_01">OFFSET(ROS!#REF!,,,MATCH(CHAR(1),ROS!#REF!,-1),1)</definedName>
    <definedName localSheetId="9" name="List_DB_01">OFFSET(SFS!#REF!,,,MATCH(CHAR(1),SFS!#REF!,-1),1)</definedName>
    <definedName name="List_DB_01">OFFSET(DBS!#REF!,,,MATCH(CHAR(1),DBS!#REF!,-1),1)</definedName>
    <definedName localSheetId="6" name="List_DB_02">OFFSET([1]DBS!#REF!,,,MATCH(CHAR(1),[1]DBS!#REF!,-1),1)</definedName>
    <definedName localSheetId="12" name="List_DB_02">OFFSET(CMS!#REF!,,,MATCH(CHAR(1),CMS!#REF!,-1),1)</definedName>
    <definedName localSheetId="8" name="List_DB_02">OFFSET(MQS!#REF!,,,MATCH(CHAR(1),MQS!#REF!,-1),1)</definedName>
    <definedName localSheetId="10" name="List_DB_02">OFFSET(ROS!#REF!,,,MATCH(CHAR(1),ROS!#REF!,-1),1)</definedName>
    <definedName localSheetId="9" name="List_DB_02">OFFSET(SFS!#REF!,,,MATCH(CHAR(1),SFS!#REF!,-1),1)</definedName>
    <definedName name="List_DB_02">OFFSET(DBS!#REF!,,,MATCH(CHAR(1),DBS!#REF!,-1),1)</definedName>
    <definedName localSheetId="6" name="List_DB_03">OFFSET([1]DBS!#REF!,,,MATCH(CHAR(1),[1]DBS!#REF!,-1),1)</definedName>
    <definedName localSheetId="12" name="List_DB_03">OFFSET(CMS!#REF!,,,MATCH(CHAR(1),CMS!#REF!,-1),1)</definedName>
    <definedName localSheetId="8" name="List_DB_03">OFFSET(MQS!#REF!,,,MATCH(CHAR(1),MQS!#REF!,-1),1)</definedName>
    <definedName localSheetId="10" name="List_DB_03">OFFSET(ROS!#REF!,,,MATCH(CHAR(1),ROS!#REF!,-1),1)</definedName>
    <definedName localSheetId="9" name="List_DB_03">OFFSET(SFS!#REF!,,,MATCH(CHAR(1),SFS!#REF!,-1),1)</definedName>
    <definedName name="List_DB_03">OFFSET(DBS!#REF!,,,MATCH(CHAR(1),DBS!#REF!,-1),1)</definedName>
    <definedName localSheetId="6" name="List_SFS_Instance">OFFSET([1]SFS!$B$4,,,MATCH(CHAR(1),[1]SFS!$B$4:$B$8,-1),1)</definedName>
    <definedName name="List_SFS_Instance">OFFSET(SFS!$B$4,,,MATCH(CHAR(1),SFS!$B$4:$B$8,-1),1)</definedName>
    <definedName localSheetId="6" name="Method_Configuration">'[2]1. 玉山雲服務基本規格'!$B$54:$B$56</definedName>
    <definedName localSheetId="7" name="Method_Configuration">'[2]1. 玉山雲服務基本規格'!$B$54:$B$56</definedName>
    <definedName localSheetId="6" name="Session_Persistence_Method">'[2]1. 玉山雲服務基本規格'!$C$54:$C$56</definedName>
    <definedName localSheetId="7" name="Session_Persistence_Method">'[2]1. 玉山雲服務基本規格'!$C$54:$C$56</definedName>
    <definedName name="CDH5.11.0_Atlas">BDS!$A$79</definedName>
    <definedName name="Vanilla2.8.2______">#REF!</definedName>
    <definedName name="Session_Persistence_Method">LBS!$H$25:$H$27</definedName>
    <definedName name="HDP2.5">#REF!</definedName>
    <definedName localSheetId="6" name="Spark2.3.0_jupyternotebook">BDS!$E$73</definedName>
    <definedName name="HDP2.5_KMS">BDS!$C$51</definedName>
    <definedName name="CDH5.11.0______">#REF!</definedName>
    <definedName name="CDH6.3.2_">#REF!</definedName>
    <definedName name="Spark2.3.0_Storm">BDS!$E$67</definedName>
    <definedName name="HDP2.5_Storm">BDS!$C$67</definedName>
    <definedName name="Vanilla2.8.2_KMS">BDS!$F$51</definedName>
    <definedName name="Vanilla2.8.2_jupyternotebook">#REF!</definedName>
    <definedName name="Spark2.3.0_Solr">BDS!$E$57</definedName>
    <definedName name="Vanilla2.8.2__">#REF!</definedName>
    <definedName name="Kafka_">MQS!$B$35</definedName>
    <definedName name="Spark2.3.0_HBase">BDS!$E$47</definedName>
    <definedName name="CDH6.3.2_Senty">BDS!$B$55</definedName>
    <definedName name="CDH6.3.2_______">#REF!</definedName>
    <definedName name="Vanilla2.8.2_ZeppelinNotebook">BDS!$F$83</definedName>
    <definedName name="CDH6.3.2_kudu">BDS!$B$69</definedName>
    <definedName name="Vanilla2.8.2___">#REF!</definedName>
    <definedName name="ROUND_ROBIN">LBS!$F$5</definedName>
    <definedName name="CDH6.3.2_Atlas">BDS!$B$79</definedName>
    <definedName name="HDP2.5_Slider">BDS!$C$65</definedName>
    <definedName name="CDH5.11.0_Sqoop">BDS!$A$61</definedName>
    <definedName name="HDP3.1_KMS">BDS!$D$51</definedName>
    <definedName name="CDH5.11.0_Hue">BDS!$A$49</definedName>
    <definedName name="Method_Configuration">LBS!$G$25:$G$27</definedName>
    <definedName name="Spark2.3.0______">#REF!</definedName>
    <definedName name="CDH5.11.0_Storm">BDS!$A$67</definedName>
    <definedName name="PostgreSQL_Version">DBS!$D$21:$D$23</definedName>
    <definedName name="Vanilla2.8.2_Senty">BDS!$F$55</definedName>
    <definedName name="HDP2.5_Spark">BDS!$C$59</definedName>
    <definedName name="HDP3.1_Spark">BDS!$D$59</definedName>
    <definedName name="HDP3.1_Ranger">BDS!$D$81</definedName>
    <definedName name="CDH6.3.2_Flume">BDS!$B$45</definedName>
    <definedName name="HDP2.5_kudu">BDS!$C$69</definedName>
    <definedName name="CDH6.3.2_Accumulo">BDS!$B$77</definedName>
    <definedName name="Replica">DBS!$G$13:$G$14</definedName>
    <definedName name="HDP3.1_ZeppelinNotebook">BDS!$D$83</definedName>
    <definedName name="CDH5.11.0_______">#REF!</definedName>
    <definedName name="MySQL">DBS!$B$13:$B$14</definedName>
    <definedName name="Spark2.3.0_Slider">BDS!$E$65</definedName>
    <definedName name="HDP3.1">BDS!$D$39:$D$41</definedName>
    <definedName name="Vanilla2.8.2_Sqoop">BDS!$F$61</definedName>
    <definedName name="CDH5.11.0_">#REF!</definedName>
    <definedName name="MariaDB">DBS!$E$13:$E$14</definedName>
    <definedName name="Vanilla2.8.2_kudu">BDS!$F$69</definedName>
    <definedName name="HDP2.5_Flink">BDS!$C$75</definedName>
    <definedName name="CDH6.3.2_Slider">BDS!$B$65</definedName>
    <definedName localSheetId="6" name="Vanilla2.8.2">BDS!$F$39</definedName>
    <definedName name="Spark2.3.0_Sqoop">BDS!$E$61</definedName>
    <definedName name="CDH6.3.2_Hue">BDS!$B$49</definedName>
    <definedName name="HDP2.5_Flume">BDS!$C$45</definedName>
    <definedName name="Vanilla2.8.2_______">#REF!</definedName>
    <definedName localSheetId="6" name="FiCo_VM_List">FiCo!$B$4:$B$33</definedName>
    <definedName name="Cassandra_Version">DBS!$F$21:$F$22</definedName>
    <definedName name="Spark2.3.0_Ranger">BDS!$E$81</definedName>
    <definedName name="LBS_List">LBS!$B$5:$B$16</definedName>
    <definedName name="HDP3.1_Storm">BDS!$D$67</definedName>
    <definedName name="CDH5.11.0_Sqoop2">BDS!$A$63</definedName>
    <definedName localSheetId="6" name="CDH6.3.2">BDS!$B$39:$B$41</definedName>
    <definedName name="HDP2.5_Kafka">BDS!$C$53</definedName>
    <definedName name="CDH6.3.2_____">#REF!</definedName>
    <definedName name="Vanilla2.8.2_Flume">BDS!$F$45</definedName>
    <definedName localSheetId="6" name="Spark2.3.0">BDS!$E$39</definedName>
    <definedName name="Vanilla2.8.2_Ranger">BDS!$F$81</definedName>
    <definedName name="CDH5.11.0_Flume">BDS!$A$45</definedName>
    <definedName name="Vanilla2.8.2____">#REF!</definedName>
    <definedName name="Spark2.3.0_Spark">BDS!$E$59</definedName>
    <definedName name="HDP2.5__">#REF!</definedName>
    <definedName name="PostgreSQL">DBS!$D$13:$D$14</definedName>
    <definedName name="CDH6.3.2">#REF!</definedName>
    <definedName name="CDH5.11.0_Slider">BDS!$A$65</definedName>
    <definedName name="CDH6.3.2_Kafka">BDS!$B$53</definedName>
    <definedName name="Spark2.3.0_Senty">BDS!$E$55</definedName>
    <definedName name="Spark2.3.0_Kafka">BDS!$E$53</definedName>
    <definedName name="CDH5.11.0_sqoopclient">BDS!$A$71</definedName>
    <definedName name="HDP2.5_Atlas">BDS!$C$79</definedName>
    <definedName name="CDH6.3.2_Ranger">BDS!$B$81</definedName>
    <definedName name="HDP2.5_8">#REF!</definedName>
    <definedName name="CDH6.3.2_KMS">BDS!$B$51</definedName>
    <definedName name="CDH5.11.0_Solr">BDS!$A$57</definedName>
    <definedName name="CDH6.3.2_jupyternotebook">#REF!</definedName>
    <definedName localSheetId="6" name="CDH5.11.0">BDS!$A$39:$A$41</definedName>
    <definedName name="CDH6.3.2_Spark">BDS!$B$59</definedName>
    <definedName localSheetId="6" name="MQ_List">MQS!$A$30:$B$30</definedName>
    <definedName localSheetId="11" name="FiCo_VM_List">CIS!$B$4:$B$8</definedName>
    <definedName name="HDP3.1_kudu">BDS!$D$69</definedName>
    <definedName name="CDH5.11.0_kudu">BDS!$A$69</definedName>
    <definedName name="Vanilla2.8.2_8">#REF!</definedName>
    <definedName name="HDP2.5_Solr">BDS!$C$57</definedName>
    <definedName localSheetId="6" name="FiCo_VM_template">FiCo!$B$3</definedName>
    <definedName localSheetId="6" name="HDP2.5_jupyternotebook">BDS!$C$73</definedName>
    <definedName name="INTEL">Flavor!$C$2:$C$19</definedName>
    <definedName name="Vanilla2.8.2_____">#REF!</definedName>
    <definedName name="CDH5.11.0_Accumulo">BDS!$A$77</definedName>
    <definedName name="RabbitMQ_">MQS!$A$35:$A$37</definedName>
    <definedName name="Spark2.3.0_sqoopclient">BDS!$E$71</definedName>
    <definedName name="HDP3.1_Flume">BDS!$D$45</definedName>
    <definedName name="Spark2.3.0_Flink">BDS!$E$75</definedName>
    <definedName name="MQ_List">MQS!$A$30:$B$30</definedName>
    <definedName name="HDP2.5_Ranger">BDS!$C$81</definedName>
    <definedName name="CDH5.11.0_Flink">BDS!$A$75</definedName>
    <definedName name="HDP2.5_Senty">BDS!$C$55</definedName>
    <definedName name="HDP2.5______">#REF!</definedName>
    <definedName name="CDH5.11.0_KMS">BDS!$A$51</definedName>
    <definedName name="FiCo_VM_template">FiCo!$B$3</definedName>
    <definedName name="CDH5.11.0_8">#REF!</definedName>
    <definedName name="Spark2.3.0_Accumulo">BDS!$E$77</definedName>
    <definedName name="Redis">DBS!$G$13:$G$14</definedName>
    <definedName name="FiCo_VM_List">FiCo!$B$4:$B$33</definedName>
    <definedName name="HDP2.5_Sqoop2">BDS!$C$63</definedName>
    <definedName name="Spark2.3.0_8">#REF!</definedName>
    <definedName name="Vanilla2.8.2_sqoopclient">BDS!$F$71</definedName>
    <definedName localSheetId="6" name="CDH5.11.0_jupyternotebook">BDS!$A$73</definedName>
    <definedName name="Vanilla2.8.2_HBase">BDS!$F$47</definedName>
    <definedName name="CDH6.3.2______">#REF!</definedName>
    <definedName name="CDH5.11.0_____">#REF!</definedName>
    <definedName name="Spark2.3.0__">#REF!</definedName>
    <definedName name="Spark2.3.0_Sqoop2">BDS!$E$63</definedName>
    <definedName name="HDP3.1_Solr">BDS!$D$57</definedName>
    <definedName name="Vanilla2.8.2_Hue">BDS!$F$49</definedName>
    <definedName name="CDH5.11.0_Spark">BDS!$A$59</definedName>
    <definedName name="CDH5.11.0_Kafka">BDS!$A$53</definedName>
    <definedName name="MariaDB_Version">DBS!$E$21:$E$23</definedName>
    <definedName name="HDP3.1_Kafka">BDS!$D$53</definedName>
    <definedName localSheetId="13" name="FiCo_VM_template">FiWo!$G$3</definedName>
    <definedName name="CDH6.3.2_HBase">BDS!$B$47</definedName>
    <definedName name="HDP2.5_">#REF!</definedName>
    <definedName name="HDP2.5_jupyternotebook">#REF!</definedName>
    <definedName name="Spark2.3.0_KMS">BDS!$E$51</definedName>
    <definedName name="HDP2.5_____">#REF!</definedName>
    <definedName name="DB_version">DBS!$A$13:$A$18</definedName>
    <definedName name="CDH6.3.2_Flink">BDS!$B$75</definedName>
    <definedName name="Vanilla2.8.2_Sqoop2">BDS!$F$63</definedName>
    <definedName name="CDH5.11.0___">#REF!</definedName>
    <definedName name="Vanilla2.8.2">#REF!</definedName>
    <definedName name="Spark2.3.0_jupyternotebook">#REF!</definedName>
    <definedName name="Cassandra">DBS!$F$13:$F$14</definedName>
    <definedName name="Spark2.3.0_____">#REF!</definedName>
    <definedName name="Vanilla2.8.2_Accumulo">BDS!$F$77</definedName>
    <definedName name="HDP2.5_Sqoop">BDS!$C$61</definedName>
    <definedName name="HDP2.5____">#REF!</definedName>
    <definedName localSheetId="13" name="FiCo_VM_List">FiWo!$G$4:$G$13</definedName>
    <definedName name="CDH5.11.0_Senty">BDS!$A$55</definedName>
    <definedName name="HDP3.1_Flink">BDS!$D$75</definedName>
    <definedName name="Vanilla2.8.2_">#REF!</definedName>
    <definedName name="HDP2.5_HBase">BDS!$C$47</definedName>
    <definedName name="CDH6.3.2_Storm">BDS!$B$67</definedName>
    <definedName name="INTEL_STORAGE">Flavor!$E$2</definedName>
    <definedName name="CDH6.3.2__">#REF!</definedName>
    <definedName name="CDH6.3.2____">#REF!</definedName>
    <definedName name="Spark2.3.0___">#REF!</definedName>
    <definedName name="MQ_List_2">MQS!$A$34:$B$34</definedName>
    <definedName name="HDP3.1_Sqoop2">BDS!$D$63</definedName>
    <definedName name="CDH6.3.2_Solr">BDS!$B$57</definedName>
    <definedName name="CDH5.11.0_HBase">BDS!$A$47</definedName>
    <definedName name="HDP2.5_Hue">BDS!$C$49</definedName>
    <definedName name="CDH6.3.2___">#REF!</definedName>
    <definedName name="Spark2.3.0_ZeppelinNotebook">BDS!$E$83</definedName>
    <definedName name="OS">Flavor!$I$2:$I$17</definedName>
    <definedName name="Spark2.3.0">#REF!</definedName>
    <definedName localSheetId="6" name="DB_version">DBS!$A$13:$A$18</definedName>
    <definedName name="HDP3.1_sqoopclient">BDS!$D$71</definedName>
    <definedName name="Spark2.3.0_kudu">BDS!$E$69</definedName>
    <definedName localSheetId="11" name="FiCo_VM_template">CIS!$B$3</definedName>
    <definedName name="Windows">Reply!$A$13:$B$24</definedName>
    <definedName name="HDP2.5_ZeppelinNotebook">BDS!$C$83</definedName>
    <definedName name="HDP3.1_Hue">BDS!$D$49</definedName>
    <definedName name="CDH6.3.2_8">#REF!</definedName>
    <definedName name="Vanilla2.8.2_Flink">BDS!$F$75</definedName>
    <definedName name="RabbitMQ">MQS!$A$31:$A$32</definedName>
    <definedName name="Redis_Version">DBS!$G$21</definedName>
    <definedName name="CDH5.11.0_Ranger">BDS!$A$81</definedName>
    <definedName name="CDH5.11.0">#REF!</definedName>
    <definedName name="CDH6.3.2_sqoopclient">BDS!$B$71</definedName>
    <definedName name="Mongo_Version">DBS!$C$21</definedName>
    <definedName name="Spark2.3.0_">#REF!</definedName>
    <definedName name="Spark2.3.0_Atlas">BDS!$E$79</definedName>
    <definedName name="AMD">Flavor!$B$2:$B$23</definedName>
    <definedName name="Vanilla2.8.2_Kafka">BDS!$F$53</definedName>
    <definedName name="Spark2.3.0____">#REF!</definedName>
    <definedName name="Vanilla2.8.2_Slider">BDS!$F$65</definedName>
    <definedName name="HDP3.1_Slider">BDS!$D$65</definedName>
    <definedName name="CDH6.3.2_ZeppelinNotebook">BDS!$B$83</definedName>
    <definedName name="CDH6.3.2_Sqoop2">BDS!$B$63</definedName>
    <definedName name="HDP2.5_______">#REF!</definedName>
    <definedName name="CDH5.11.0_jupyternotebook">#REF!</definedName>
    <definedName name="HDP3.1_Atlas">BDS!$D$79</definedName>
    <definedName name="AMD_STORAGE">Flavor!$D$2</definedName>
    <definedName localSheetId="6" name="HDP2.5">BDS!$C$39:$C$41</definedName>
    <definedName name="Vanilla2.8.2_Storm">BDS!$F$67</definedName>
    <definedName name="Linux">Reply!$C$13:$C$24</definedName>
    <definedName name="HDP3.1_Sqoop">BDS!$D$61</definedName>
    <definedName name="HDP2.5_sqoopclient">BDS!$C$71</definedName>
    <definedName name="Vanilla2.8.2_Spark">BDS!$F$59</definedName>
    <definedName name="HDP3.1_Senty">BDS!$D$55</definedName>
    <definedName localSheetId="6" name="Vanilla2.8.2_jupyternotebook">BDS!$F$73</definedName>
    <definedName name="CDH5.11.0_ZeppelinNotebook">BDS!$A$83</definedName>
    <definedName name="Vanilla2.8.2_Solr">BDS!$F$57</definedName>
    <definedName name="Spark2.3.0_______">#REF!</definedName>
    <definedName name="TEST">LBS!$B$28:$B$39</definedName>
    <definedName name="CDH5.11.0__">#REF!</definedName>
    <definedName name="Mongo">DBS!$C$13:$C$14</definedName>
    <definedName name="CDH5.11.0____">#REF!</definedName>
    <definedName name="Kafka">MQS!$B$31:$B$32</definedName>
    <definedName localSheetId="6" name="CDH6.3.2_jupyternotebook">BDS!$B$73</definedName>
    <definedName name="HDP2.5___">#REF!</definedName>
    <definedName name="HDP2.5_Accumulo">BDS!$C$77</definedName>
    <definedName name="Spark2.3.0_Hue">BDS!$E$49</definedName>
    <definedName name="HDP3.1_Accumulo">BDS!$D$77</definedName>
    <definedName name="HDP3.1_jupyternotebook">BDS!$D$73</definedName>
    <definedName name="CDH6.3.2_Sqoop">BDS!$B$61</definedName>
    <definedName name="Spark2.3.0_Flume">BDS!$E$45</definedName>
    <definedName name="MySQL_Version">DBS!$B$21:$B$22</definedName>
    <definedName name="Vanilla2.8.2_Atlas">BDS!$F$79</definedName>
    <definedName name="HDP3.1_HBase">BDS!$D$47</definedName>
  </definedNames>
  <calcPr/>
  <extLst>
    <ext uri="GoogleSheetsCustomDataVersion2">
      <go:sheetsCustomData xmlns:go="http://customooxmlschemas.google.com/" r:id="rId25" roundtripDataChecksum="qvf4+Hg8J6/Cj6lDEKp6ggIPyF+VSZeBOVfKl5ZM43g="/>
    </ext>
  </extLst>
</workbook>
</file>

<file path=xl/sharedStrings.xml><?xml version="1.0" encoding="utf-8"?>
<sst xmlns="http://schemas.openxmlformats.org/spreadsheetml/2006/main" count="997" uniqueCount="557">
  <si>
    <t>玉山雲
Mt.JadeCloud 規格表(v4.0)</t>
  </si>
  <si>
    <t>Services</t>
  </si>
  <si>
    <t>加值服務</t>
  </si>
  <si>
    <t>虛擬主機 FiCo</t>
  </si>
  <si>
    <t>負載均衡LBS</t>
  </si>
  <si>
    <t>Flavor</t>
  </si>
  <si>
    <t>vCPU</t>
  </si>
  <si>
    <t>vRAM</t>
  </si>
  <si>
    <t>Load balancer</t>
  </si>
  <si>
    <t>1 Core</t>
  </si>
  <si>
    <t>1 GB</t>
  </si>
  <si>
    <t>Data processed</t>
  </si>
  <si>
    <t>資料傳輸:1GB/月</t>
  </si>
  <si>
    <t>2 GB</t>
  </si>
  <si>
    <t>備份服務backup</t>
  </si>
  <si>
    <t>Per GB</t>
  </si>
  <si>
    <t>4 GB</t>
  </si>
  <si>
    <t>backup</t>
  </si>
  <si>
    <t>for FICO服務</t>
  </si>
  <si>
    <t>2 Core</t>
  </si>
  <si>
    <t>區塊存儲 Block Storage</t>
  </si>
  <si>
    <t>8 GB</t>
  </si>
  <si>
    <t>Standard-HDD</t>
  </si>
  <si>
    <t>4 Core</t>
  </si>
  <si>
    <t>Standard-SSD</t>
  </si>
  <si>
    <t>High-Perf-SSD</t>
  </si>
  <si>
    <t>16 GB</t>
  </si>
  <si>
    <t>Ultra-Perf-SSD</t>
  </si>
  <si>
    <t>32 GB</t>
  </si>
  <si>
    <t>物件存儲 Object Storge
FiBo 提供無限容量和高可用性儲存空間. 支援Web UI, S3 相容性API,第三方軟體進行上/下載存取檔案.</t>
  </si>
  <si>
    <t>8 Core</t>
  </si>
  <si>
    <t>Space</t>
  </si>
  <si>
    <t>Operation</t>
  </si>
  <si>
    <t xml:space="preserve">Per 10000 requests </t>
  </si>
  <si>
    <t>12 Core</t>
  </si>
  <si>
    <t>關聯式資料庫 DBS
MySQL、MongoDB、PostgreSQL、MariaDB
作業系統:Linux</t>
  </si>
  <si>
    <t>48 GB</t>
  </si>
  <si>
    <t>16 Core</t>
  </si>
  <si>
    <t>DBS.v4m8</t>
  </si>
  <si>
    <t>64 GB</t>
  </si>
  <si>
    <t>DBS.v4m16</t>
  </si>
  <si>
    <t xml:space="preserve"> 16 GB</t>
  </si>
  <si>
    <t>32 Core</t>
  </si>
  <si>
    <t>DBS.v4m32</t>
  </si>
  <si>
    <t xml:space="preserve"> 32 GB</t>
  </si>
  <si>
    <t>48 Core</t>
  </si>
  <si>
    <t>128 GB</t>
  </si>
  <si>
    <t>DBS.v8m32</t>
  </si>
  <si>
    <t>64 Core</t>
  </si>
  <si>
    <t>DBS.v16m32</t>
  </si>
  <si>
    <t>Windows 作業系統</t>
  </si>
  <si>
    <t>DBS.v16m64</t>
  </si>
  <si>
    <t>Windows Server 2012 R2</t>
  </si>
  <si>
    <t>vCPU:  8Core以上另計</t>
  </si>
  <si>
    <t>大數據服務平台BDS</t>
  </si>
  <si>
    <t>Windows Server 2016</t>
  </si>
  <si>
    <t>Windows Server 2019</t>
  </si>
  <si>
    <t>Linux 作業系統</t>
  </si>
  <si>
    <t>CentOS</t>
  </si>
  <si>
    <t>CentOS 7.9 / CentOS 8</t>
  </si>
  <si>
    <t>Ubuntu</t>
  </si>
  <si>
    <t>Ubuntu 14.04 / Ubuntu 16.04 / Ubuntu 18.04 / Ubuntu 20.04</t>
  </si>
  <si>
    <t>網路流量 Network (每台VM 80Mbps/秒)</t>
  </si>
  <si>
    <t>40 Core</t>
  </si>
  <si>
    <t>IP</t>
  </si>
  <si>
    <t>Per IP</t>
  </si>
  <si>
    <t>Outbound Traffic</t>
  </si>
  <si>
    <t>按流量計費: Per GB</t>
  </si>
  <si>
    <t>消息列隊服務 MQS (Kafka)</t>
  </si>
  <si>
    <t>機房服務</t>
  </si>
  <si>
    <t>MQS.v2m4</t>
  </si>
  <si>
    <t>實體及環境安全</t>
  </si>
  <si>
    <t>7*24 監控Network &amp; System運維團隊 7*24 監控服務</t>
  </si>
  <si>
    <t>MQS.v4m8</t>
  </si>
  <si>
    <t xml:space="preserve"> 8 GB</t>
  </si>
  <si>
    <t>資安認證標準</t>
  </si>
  <si>
    <t>1.Tier III 機房規格
2.通過並持續維護CSA Star的雲端安全認證。
3.通過ISO27001/27011資安國際認證機房，實體層安全保障。</t>
  </si>
  <si>
    <t>MQS.v8m16</t>
  </si>
  <si>
    <t>雲端主機服務</t>
  </si>
  <si>
    <t>MQS.v8m32</t>
  </si>
  <si>
    <t>分散式儲存</t>
  </si>
  <si>
    <t>雲服務採用分散式儲存，確保服務不中斷。</t>
  </si>
  <si>
    <t>容器基礎設施服務 CIS</t>
  </si>
  <si>
    <t>簡易型防火牆</t>
  </si>
  <si>
    <t>提供安全組模式及設定介面，服務更安全。</t>
  </si>
  <si>
    <t>序號</t>
  </si>
  <si>
    <t>Instance Name
虛擬主機名稱</t>
  </si>
  <si>
    <t>OS
作業系統</t>
  </si>
  <si>
    <t>Login Account</t>
  </si>
  <si>
    <t>Login Password</t>
  </si>
  <si>
    <t>處理器
CPU Type</t>
  </si>
  <si>
    <t>Flavor
CPU/RAM規格</t>
  </si>
  <si>
    <t>Public IP/CNCS IP/DMZ IP
公有網路/鴻海集團網路/鴻海DMZ</t>
  </si>
  <si>
    <t>QoS
網路服務品質</t>
  </si>
  <si>
    <t>Floating IP
浮動IP</t>
  </si>
  <si>
    <t>Private IP
私有網路IP</t>
  </si>
  <si>
    <t>OS Type
OS硬碟類型</t>
  </si>
  <si>
    <t>OS Size
OS硬碟容量</t>
  </si>
  <si>
    <t>Data Type
資料硬碟類型</t>
  </si>
  <si>
    <t>Data Size
資料硬碟類型</t>
  </si>
  <si>
    <t xml:space="preserve"> Backup Service
備份服務</t>
  </si>
  <si>
    <t>Schedule Sanpshot
循環排程快照</t>
  </si>
  <si>
    <t>Remark
VM用途</t>
  </si>
  <si>
    <t>Remark2
若無規格、或其他說明請在此備註</t>
  </si>
  <si>
    <t>範例</t>
  </si>
  <si>
    <t>FiCo-VM01</t>
  </si>
  <si>
    <t>CentOS 7.9</t>
  </si>
  <si>
    <t>申請後提供</t>
  </si>
  <si>
    <t>INTEL</t>
  </si>
  <si>
    <t>FICO.v4m16</t>
  </si>
  <si>
    <t>Public IP</t>
  </si>
  <si>
    <t>加購服務</t>
  </si>
  <si>
    <t>10.62.172.X</t>
  </si>
  <si>
    <t>192.168.X.X</t>
  </si>
  <si>
    <t>40G</t>
  </si>
  <si>
    <t>100G</t>
  </si>
  <si>
    <t>週期</t>
  </si>
  <si>
    <t>執行時間(UTC+8)</t>
  </si>
  <si>
    <t>網站AP</t>
  </si>
  <si>
    <t>FiBo</t>
  </si>
  <si>
    <t>停用 Disable</t>
  </si>
  <si>
    <t>Endpoint</t>
  </si>
  <si>
    <t>啟用 Enable</t>
  </si>
  <si>
    <t>Prefix</t>
  </si>
  <si>
    <t>Access Key</t>
  </si>
  <si>
    <t>Secret Key</t>
  </si>
  <si>
    <t>FiBo-Infrequent Access (IA)</t>
  </si>
  <si>
    <r>
      <rPr>
        <rFont val="Microsoft JhengHei"/>
        <color rgb="FFFF0000"/>
        <sz val="12.0"/>
      </rPr>
      <t xml:space="preserve">  </t>
    </r>
    <r>
      <rPr>
        <rFont val="Segoe UI Symbol"/>
        <color rgb="FFFF0000"/>
        <sz val="12.0"/>
      </rPr>
      <t>➤</t>
    </r>
    <r>
      <rPr>
        <rFont val="Microsoft JhengHei"/>
        <color rgb="FFFF0000"/>
        <sz val="12.0"/>
      </rPr>
      <t xml:space="preserve"> IA 物件儲存推薦冷資料使用，適合作為備份和災害復原之用途，可滿足企業多點備份需求及降低儲存費用。</t>
    </r>
  </si>
  <si>
    <t>不申請(Not applied)</t>
  </si>
  <si>
    <t>負載平衡網路設定</t>
  </si>
  <si>
    <t>LBS Name
LBS 名稱</t>
  </si>
  <si>
    <t>Idle Timeout
閒置逾時</t>
  </si>
  <si>
    <t>Listener Protocol
負載平衡網路協定</t>
  </si>
  <si>
    <t>Port
端口</t>
  </si>
  <si>
    <t>load balance method
負載平衡演算法</t>
  </si>
  <si>
    <t>Session Persistence
Method</t>
  </si>
  <si>
    <t xml:space="preserve"> Pool Member
負載平衡虛擬機器</t>
  </si>
  <si>
    <t>備註</t>
  </si>
  <si>
    <t>Foxnum-Test</t>
  </si>
  <si>
    <t>10 Minutes</t>
  </si>
  <si>
    <t>HTTP</t>
  </si>
  <si>
    <t>ROUND_ROBIN</t>
  </si>
  <si>
    <t>None</t>
  </si>
  <si>
    <t>VM-01 / VM-02</t>
  </si>
  <si>
    <t>Private IP</t>
  </si>
  <si>
    <t>負載平衡 (LBS)
Protocal: TCP/HTTP/HTTPS</t>
  </si>
  <si>
    <t>Method Configuration</t>
  </si>
  <si>
    <t>Session Persistence Method</t>
  </si>
  <si>
    <t>LEAST_CONNECTIONS</t>
  </si>
  <si>
    <t>APP Cookie Cookie Name: [請填]</t>
  </si>
  <si>
    <t>SOURCE_IP</t>
  </si>
  <si>
    <t>Instance Name
實例名稱</t>
  </si>
  <si>
    <t>DBS System
DBS系統</t>
  </si>
  <si>
    <t>DBS Version
DBS 版本</t>
  </si>
  <si>
    <t>Flavor
規格</t>
  </si>
  <si>
    <t>Mode
模式</t>
  </si>
  <si>
    <t>Public IP/CNCS IP</t>
  </si>
  <si>
    <t>Floating IP</t>
  </si>
  <si>
    <t>DB Data Size
DB資料庫硬碟容量</t>
  </si>
  <si>
    <t>DB User</t>
  </si>
  <si>
    <t>DB Password</t>
  </si>
  <si>
    <t>Grant Access to DB</t>
  </si>
  <si>
    <t>VM Count</t>
  </si>
  <si>
    <t>DBS01</t>
  </si>
  <si>
    <t>MySQL</t>
  </si>
  <si>
    <t>Replica</t>
  </si>
  <si>
    <t>CNCS IP</t>
  </si>
  <si>
    <t>DBS version</t>
  </si>
  <si>
    <t>Standalone</t>
  </si>
  <si>
    <t>Mongo</t>
  </si>
  <si>
    <t>Cluster</t>
  </si>
  <si>
    <t>PostgreSQL</t>
  </si>
  <si>
    <t>MariaDB</t>
  </si>
  <si>
    <t>Cassandra</t>
  </si>
  <si>
    <t>Redis</t>
  </si>
  <si>
    <t>5.7.28</t>
  </si>
  <si>
    <t>3.2.22</t>
  </si>
  <si>
    <t>10.4.11</t>
  </si>
  <si>
    <t>3.11.5</t>
  </si>
  <si>
    <t>3.2.6</t>
  </si>
  <si>
    <t>5.7.33</t>
  </si>
  <si>
    <t>10.4.20</t>
  </si>
  <si>
    <t>3.11.11</t>
  </si>
  <si>
    <t>10.4.22</t>
  </si>
  <si>
    <t>Cluster Name
叢集名稱</t>
  </si>
  <si>
    <t>Cluster Type &amp; Version
叢集類型&amp;版本</t>
  </si>
  <si>
    <t>Model
模式</t>
  </si>
  <si>
    <t>Public IP/CNCS IP
公有網路/鴻海集團網路</t>
  </si>
  <si>
    <t>Master Private IP
私有網路</t>
  </si>
  <si>
    <t>Core Private IP
私有網路</t>
  </si>
  <si>
    <t>Task Private IP
私有網路</t>
  </si>
  <si>
    <t>Master Flavor
主節點規格</t>
  </si>
  <si>
    <t>Master node Amount
主節點數</t>
  </si>
  <si>
    <t>Master Data Type
主節點資料碟類型</t>
  </si>
  <si>
    <t>Master Data Size
主節點資料碟大小(GB)</t>
  </si>
  <si>
    <t>Master Data Amount
主節點資料碟數量</t>
  </si>
  <si>
    <t>Core Flavor
Core節點規格</t>
  </si>
  <si>
    <t>Core node Amount
Core節點數</t>
  </si>
  <si>
    <t>Core Data Type
Core節點資料碟類型</t>
  </si>
  <si>
    <t>Core Data Size
Core節點資料碟大小(GB)</t>
  </si>
  <si>
    <t>Core Data Amount
Core節點資料碟數量</t>
  </si>
  <si>
    <t>Task Flavor
Task節點規格</t>
  </si>
  <si>
    <t>Task node Amount
Task節點數</t>
  </si>
  <si>
    <t>BDS-Test</t>
  </si>
  <si>
    <t>CDH5.11.0</t>
  </si>
  <si>
    <t>HA</t>
  </si>
  <si>
    <t>BDS.v8m32</t>
  </si>
  <si>
    <t>[ 1,3 ]</t>
  </si>
  <si>
    <t>[ 40GB - 4096GB ]</t>
  </si>
  <si>
    <t>[ 1-10 ]</t>
  </si>
  <si>
    <t>[ 3-10 ]</t>
  </si>
  <si>
    <t>[ 0-10 ]</t>
  </si>
  <si>
    <t xml:space="preserve"> 請勾選Cluster上要加裝的服務</t>
  </si>
  <si>
    <t>Cluster Name</t>
  </si>
  <si>
    <t>Flume</t>
  </si>
  <si>
    <t>HBase</t>
  </si>
  <si>
    <t>Hue</t>
  </si>
  <si>
    <t>KMS</t>
  </si>
  <si>
    <t>Kafka</t>
  </si>
  <si>
    <t>Senty</t>
  </si>
  <si>
    <t>Solr</t>
  </si>
  <si>
    <t>Spark</t>
  </si>
  <si>
    <t>Sqoop</t>
  </si>
  <si>
    <t>Sqoop2</t>
  </si>
  <si>
    <t>Slider</t>
  </si>
  <si>
    <t>Storm</t>
  </si>
  <si>
    <t>kudu</t>
  </si>
  <si>
    <t>sqoopclient</t>
  </si>
  <si>
    <t>jupyternotebook</t>
  </si>
  <si>
    <t>叢集名稱</t>
  </si>
  <si>
    <t>分散式日誌收集系統</t>
  </si>
  <si>
    <t>分散式即時性資料庫</t>
  </si>
  <si>
    <t>數據可視化分析平台</t>
  </si>
  <si>
    <t>金鑰管理服務器</t>
  </si>
  <si>
    <t>分散式串流訊息處理平台</t>
  </si>
  <si>
    <t>使用者權限管理服務</t>
  </si>
  <si>
    <t>全文搜尋引擎服務</t>
  </si>
  <si>
    <t>In-Memory 型態的資料處理框架</t>
  </si>
  <si>
    <t>Hadoop與關聯式資料庫轉換工具</t>
  </si>
  <si>
    <t>部屬管理YARN的長期運行應用框架</t>
  </si>
  <si>
    <t>串流式資料即時處理引擎</t>
  </si>
  <si>
    <t>列式儲存管理</t>
  </si>
  <si>
    <t>瀏覽器交互式分析</t>
  </si>
  <si>
    <t>✓</t>
  </si>
  <si>
    <t>Flink</t>
  </si>
  <si>
    <t>Accumulo</t>
  </si>
  <si>
    <t>Atlas</t>
  </si>
  <si>
    <t>Ranger</t>
  </si>
  <si>
    <t>ZeppelinNotebook</t>
  </si>
  <si>
    <t>計算框架與分散式處理引擎</t>
  </si>
  <si>
    <t>分散式鍵值資料庫</t>
  </si>
  <si>
    <t>資料治理服務</t>
  </si>
  <si>
    <t>集中式安全管理框架</t>
  </si>
  <si>
    <t>基於Web的互動式資料分析</t>
  </si>
  <si>
    <t>叢集必選服務資訊：</t>
  </si>
  <si>
    <t>CDH：Cloudera  / HDFS / Hive / Impala / Oozie / YARN / Zookeeper</t>
  </si>
  <si>
    <t>HDP2.5：Ambari / HBase / HDFS / Hive / Knox / Oozie / Spark / YARN / Zookeeper</t>
  </si>
  <si>
    <t>HDP3.1：Ambari / HBase / HDFS / Hive / Infra Solr / Knox / Oozie / Spark / YARN / Zookeeper</t>
  </si>
  <si>
    <t>Spark：HDFS / Spark</t>
  </si>
  <si>
    <t>Vanilla：HDFS / Hive / Oozie / Spark / YARN / jupyter notebook</t>
  </si>
  <si>
    <t>CDH6.3.2</t>
  </si>
  <si>
    <t>HDP2.5</t>
  </si>
  <si>
    <t>HDP3.1</t>
  </si>
  <si>
    <t>Spark2.3.0</t>
  </si>
  <si>
    <t>Vanilla2.8.2</t>
  </si>
  <si>
    <t>Base</t>
  </si>
  <si>
    <t>HA_Kerberos</t>
  </si>
  <si>
    <t>不支援</t>
  </si>
  <si>
    <t>預設</t>
  </si>
  <si>
    <t>雲高玉山雲-資源需求規格調查表</t>
  </si>
  <si>
    <t>專案名稱: 大數據分析</t>
  </si>
  <si>
    <t>玉山雲Portal帳號: username@gmail.com，注意:帳號一經開設無法異動 。</t>
  </si>
  <si>
    <t>技術聯絡人email: username@gmail.com</t>
  </si>
  <si>
    <t>BDS資源需求規格交付表</t>
  </si>
  <si>
    <t>ssh key (Linux)</t>
  </si>
  <si>
    <t>key user name</t>
  </si>
  <si>
    <t>Instance Name</t>
  </si>
  <si>
    <t>IP Type
Public IP/FHW IP(擇一)</t>
  </si>
  <si>
    <t>FHW IP</t>
  </si>
  <si>
    <t>OS</t>
  </si>
  <si>
    <t>OS硬碟種類
(預設 40G)</t>
  </si>
  <si>
    <t>Data硬碟大小和種類
(SATA或SSD)</t>
  </si>
  <si>
    <t>用途</t>
  </si>
  <si>
    <t>spark</t>
  </si>
  <si>
    <t>drumrick.pem</t>
  </si>
  <si>
    <t>ubuntu</t>
  </si>
  <si>
    <t>spark-master-0</t>
  </si>
  <si>
    <t>BDS-v4m8</t>
  </si>
  <si>
    <t>FHW IP*1</t>
  </si>
  <si>
    <t>10.62.172.138</t>
  </si>
  <si>
    <t>192.168.120.5</t>
  </si>
  <si>
    <t>Ubuntu 16.04 (LTS)</t>
  </si>
  <si>
    <t>SSD 40G</t>
  </si>
  <si>
    <t>SSD 100G</t>
  </si>
  <si>
    <t>Master Node</t>
  </si>
  <si>
    <t>spark-core-0</t>
  </si>
  <si>
    <t>Only Private IP</t>
  </si>
  <si>
    <t>192.168.120.6</t>
  </si>
  <si>
    <t>Ubuntu 16.05 (LTS)</t>
  </si>
  <si>
    <t>Core Node</t>
  </si>
  <si>
    <t>spark-core-1</t>
  </si>
  <si>
    <t>192.168.120.15</t>
  </si>
  <si>
    <t>Ubuntu 16.06 (LTS)</t>
  </si>
  <si>
    <t>spark-core-2</t>
  </si>
  <si>
    <t>192.168.120.9</t>
  </si>
  <si>
    <t>Ubuntu 16.07 (LTS)</t>
  </si>
  <si>
    <t>Service Name
服務名稱</t>
  </si>
  <si>
    <t>MQ Service Type
訊息佇列服務</t>
  </si>
  <si>
    <t>MQ Service Type
訊息佇列服務類型</t>
  </si>
  <si>
    <t>Flavor
硬體規格</t>
  </si>
  <si>
    <t>Service Type
服務類型</t>
  </si>
  <si>
    <t>Messaging Protoco
信息協議</t>
  </si>
  <si>
    <t>Data Type
(資料碟型態)</t>
  </si>
  <si>
    <t>MQS01</t>
  </si>
  <si>
    <t>RabbitMQ / Kafka</t>
  </si>
  <si>
    <t>Cluster(3 Zookeeper+3 Kafka)</t>
  </si>
  <si>
    <t>AMQP / MQTT / STOMP</t>
  </si>
  <si>
    <t>Zookeeper</t>
  </si>
  <si>
    <t>內網資訊</t>
  </si>
  <si>
    <t>外網資訊</t>
  </si>
  <si>
    <t>RabbitMQ</t>
  </si>
  <si>
    <t>RabbitMQ_</t>
  </si>
  <si>
    <t>Kafka_</t>
  </si>
  <si>
    <t>AMQP</t>
  </si>
  <si>
    <t>-</t>
  </si>
  <si>
    <t>MQTT</t>
  </si>
  <si>
    <t>STOMP</t>
  </si>
  <si>
    <t>Protocol</t>
  </si>
  <si>
    <t>Network</t>
  </si>
  <si>
    <t>Fiel System Size</t>
  </si>
  <si>
    <t>Access IP</t>
  </si>
  <si>
    <t>Access Level</t>
  </si>
  <si>
    <t>Mount Point</t>
  </si>
  <si>
    <t>Shares-01</t>
  </si>
  <si>
    <t>NFS</t>
  </si>
  <si>
    <t>Private-FHW</t>
  </si>
  <si>
    <t>100 GB</t>
  </si>
  <si>
    <t>192.168.0.X</t>
  </si>
  <si>
    <t>Instance Name
指定的虛擬主機</t>
  </si>
  <si>
    <t>Max size
擴展上限</t>
  </si>
  <si>
    <t>Load balancer
是否啟用負載平衡</t>
  </si>
  <si>
    <t>Load balance Floating IP
負載平衡浮動IP</t>
  </si>
  <si>
    <t>CPU Low threshold
CPU自動縮減門檻</t>
  </si>
  <si>
    <t>CPU High threshold
CPU自動擴展門檻</t>
  </si>
  <si>
    <t>Cooldown
延遲期(秒)</t>
  </si>
  <si>
    <t>Period
等待期(分)</t>
  </si>
  <si>
    <t>ROS01</t>
  </si>
  <si>
    <t>[ 1 - 12 ]</t>
  </si>
  <si>
    <t>Enable / Disable</t>
  </si>
  <si>
    <t>10.62.X.X</t>
  </si>
  <si>
    <t>[ 10 - 100 ]</t>
  </si>
  <si>
    <t> [ 60 - 3600 ]</t>
  </si>
  <si>
    <t>[ 1 - 60 ]</t>
  </si>
  <si>
    <t>Cluster Name
集群名稱</t>
  </si>
  <si>
    <t>Worker Flavor
子節點規格</t>
  </si>
  <si>
    <t>Worker Number
子節點數</t>
  </si>
  <si>
    <t>Data Volume Size
資料容量大小 (GB)</t>
  </si>
  <si>
    <t>Volume Type
容量類型</t>
  </si>
  <si>
    <t>Master Number
主節點數</t>
  </si>
  <si>
    <t>Domain Name
域名</t>
  </si>
  <si>
    <t>K8S Version
K8S版本</t>
  </si>
  <si>
    <t>API Address</t>
  </si>
  <si>
    <t>CIS01</t>
  </si>
  <si>
    <t>120GB</t>
  </si>
  <si>
    <t>[ 3 ]</t>
  </si>
  <si>
    <t>建立鏡像倉庫會佔用您的 FiBo 資源</t>
  </si>
  <si>
    <t>Service Name
名稱</t>
  </si>
  <si>
    <t>Hub Version
倉庫版本</t>
  </si>
  <si>
    <t>Password
admin密碼</t>
  </si>
  <si>
    <t>Hub</t>
  </si>
  <si>
    <t>v2.3.0</t>
  </si>
  <si>
    <t>Certificate Content
憑證證書內容</t>
  </si>
  <si>
    <t>Private Key Content
伺服器私鑰內容</t>
  </si>
  <si>
    <t>Correspond LBS
對應的LBS服務</t>
  </si>
  <si>
    <t>CMS01</t>
  </si>
  <si>
    <t>請貼上憑證內容</t>
  </si>
  <si>
    <t>請貼上私鑰內容</t>
  </si>
  <si>
    <t>OS Size
OS 硬碟容量</t>
  </si>
  <si>
    <t>Data Type
DATA硬碟類型</t>
  </si>
  <si>
    <t>DATA Size
DATA 硬碟容量</t>
  </si>
  <si>
    <t>訪問權限(剪貼簿、掛載硬碟、USB、印表機、RDP 
Connection Bar、多媒體)</t>
  </si>
  <si>
    <t>VDI數量</t>
  </si>
  <si>
    <t>vCore.4_RAM.8G</t>
  </si>
  <si>
    <t>Win 10 pro</t>
  </si>
  <si>
    <t>50G</t>
  </si>
  <si>
    <t>預設全開，權限控管於IT</t>
  </si>
  <si>
    <t>製表日期：</t>
  </si>
  <si>
    <t>Login Information</t>
  </si>
  <si>
    <t>Project Name：</t>
  </si>
  <si>
    <t>User Name：</t>
  </si>
  <si>
    <t>Portal：</t>
  </si>
  <si>
    <t>https://mtjadeks2.dct-cloud.com/FiXo/</t>
  </si>
  <si>
    <t>Operation Manual：</t>
  </si>
  <si>
    <t>https://docs.dct-cloud.com/</t>
  </si>
  <si>
    <t xml:space="preserve">     FiBo 儲存服務</t>
  </si>
  <si>
    <t xml:space="preserve">      FiCo 計算服務</t>
  </si>
  <si>
    <t>Instance</t>
  </si>
  <si>
    <t>OS Disk</t>
  </si>
  <si>
    <t xml:space="preserve">Data Disk </t>
  </si>
  <si>
    <t>The backup / snapshot Status</t>
  </si>
  <si>
    <t xml:space="preserve">    LBS 負載平衡</t>
  </si>
  <si>
    <t>LBS Name</t>
  </si>
  <si>
    <t>Idle Timeout</t>
  </si>
  <si>
    <t>Listerner Protocol</t>
  </si>
  <si>
    <t>Method</t>
  </si>
  <si>
    <t xml:space="preserve"> Pool Member</t>
  </si>
  <si>
    <t xml:space="preserve">        DBS 資料庫服務</t>
  </si>
  <si>
    <t>DB Data Size</t>
  </si>
  <si>
    <t xml:space="preserve">     MQS 訊息佇列</t>
  </si>
  <si>
    <t>MQ Service</t>
  </si>
  <si>
    <t>Service Type</t>
  </si>
  <si>
    <t>Data Type</t>
  </si>
  <si>
    <t xml:space="preserve">  SFS 檔案系統</t>
  </si>
  <si>
    <t>Remark</t>
  </si>
  <si>
    <t xml:space="preserve">  ROS 資源編配</t>
  </si>
  <si>
    <t>Max size</t>
  </si>
  <si>
    <t>Load balancer / Port</t>
  </si>
  <si>
    <t>CPU Low threshold</t>
  </si>
  <si>
    <t>CPU high threshold</t>
  </si>
  <si>
    <t>Cooldown</t>
  </si>
  <si>
    <t>Period</t>
  </si>
  <si>
    <t xml:space="preserve">      容器基礎設施</t>
  </si>
  <si>
    <t>Master &amp; Work Flavor</t>
  </si>
  <si>
    <t>Work Node Data Disk</t>
  </si>
  <si>
    <t>K8S Version</t>
  </si>
  <si>
    <t xml:space="preserve">      CIS 鏡像倉庫</t>
  </si>
  <si>
    <t>Service Name</t>
  </si>
  <si>
    <t>Hub Version</t>
  </si>
  <si>
    <t>Account/Password</t>
  </si>
  <si>
    <t xml:space="preserve">    海神平台</t>
  </si>
  <si>
    <t xml:space="preserve">      CMS 憑證服務</t>
  </si>
  <si>
    <t>Correspond LBS Service</t>
  </si>
  <si>
    <t xml:space="preserve">      BDS 大數據服務</t>
  </si>
  <si>
    <t>CNCS IP/Public IP</t>
  </si>
  <si>
    <t>Data Disk</t>
  </si>
  <si>
    <t>Optional Services</t>
  </si>
  <si>
    <t>Copyright © 2021 Foxconn Inc. All rights reserved.</t>
  </si>
  <si>
    <t>資源申請其他資訊</t>
  </si>
  <si>
    <t>專案名稱：</t>
  </si>
  <si>
    <t>ITEM</t>
  </si>
  <si>
    <t xml:space="preserve">Default QUOTA  </t>
  </si>
  <si>
    <t>Project QUOTA</t>
  </si>
  <si>
    <t>Admin Used</t>
  </si>
  <si>
    <t>Free to User</t>
  </si>
  <si>
    <t>CPU</t>
  </si>
  <si>
    <t>客戶帳號：</t>
  </si>
  <si>
    <t>RAM</t>
  </si>
  <si>
    <t>G</t>
  </si>
  <si>
    <t>負責業務：</t>
  </si>
  <si>
    <t>開通服務狀態：</t>
  </si>
  <si>
    <t>FiCo</t>
  </si>
  <si>
    <t>LBS</t>
  </si>
  <si>
    <t>KeyPair &amp; Password</t>
  </si>
  <si>
    <t>DBS</t>
  </si>
  <si>
    <t>Windows</t>
  </si>
  <si>
    <t>Linux</t>
  </si>
  <si>
    <t>MQS</t>
  </si>
  <si>
    <t>日期</t>
  </si>
  <si>
    <t>項目</t>
  </si>
  <si>
    <t>說明</t>
  </si>
  <si>
    <t>Old</t>
  </si>
  <si>
    <t>超過20行可將較舊的移到下方</t>
  </si>
  <si>
    <t>CIS</t>
  </si>
  <si>
    <t>AMD</t>
  </si>
  <si>
    <t>AMD_STORAGE</t>
  </si>
  <si>
    <t>INTEL_STORAGE</t>
  </si>
  <si>
    <t>DAY</t>
  </si>
  <si>
    <t>Times</t>
  </si>
  <si>
    <t>Qos</t>
  </si>
  <si>
    <t>FiCo-v1m1-Q2.A3</t>
  </si>
  <si>
    <t>Fico.v1m1</t>
  </si>
  <si>
    <t>每天</t>
  </si>
  <si>
    <t>9 PM</t>
  </si>
  <si>
    <t>Ubuntu 18.04</t>
  </si>
  <si>
    <t>FiCo-v1m2-Q2.A3</t>
  </si>
  <si>
    <t>Fico.v1m2</t>
  </si>
  <si>
    <t>NVMe-Standard-SSD</t>
  </si>
  <si>
    <t>星期一</t>
  </si>
  <si>
    <t>10 PM</t>
  </si>
  <si>
    <t>Ubuntu 20.04</t>
  </si>
  <si>
    <t>Q7(500Mbps)</t>
  </si>
  <si>
    <t>FiCo-v1m4-Q2.A3</t>
  </si>
  <si>
    <t>Fico.v1m4</t>
  </si>
  <si>
    <t>NVMe-High-Perf-SSD</t>
  </si>
  <si>
    <t>星期二</t>
  </si>
  <si>
    <t>11 PM</t>
  </si>
  <si>
    <t>Ubuntu 22.04</t>
  </si>
  <si>
    <t>FiCo-v2m4-Q2.A3</t>
  </si>
  <si>
    <t>Fico.v2m4</t>
  </si>
  <si>
    <t>NVMe-Ultra-Perf-SSD</t>
  </si>
  <si>
    <t>星期三</t>
  </si>
  <si>
    <t>12 AM</t>
  </si>
  <si>
    <t>Ubuntu 24.04</t>
  </si>
  <si>
    <t>FiCo-v2m8-Q2.A3</t>
  </si>
  <si>
    <t>Fico.v2m8</t>
  </si>
  <si>
    <t>星期四</t>
  </si>
  <si>
    <t>1 AM</t>
  </si>
  <si>
    <t>Debian 11.4</t>
  </si>
  <si>
    <t>FiCo-v4m4-Q2.A3</t>
  </si>
  <si>
    <t>Fico.v4m4</t>
  </si>
  <si>
    <t>星期五</t>
  </si>
  <si>
    <t>2 AM</t>
  </si>
  <si>
    <t>Rocky 8.10</t>
  </si>
  <si>
    <t>FiCo-v4m8-Q2.A3</t>
  </si>
  <si>
    <t>Fico.v4m8</t>
  </si>
  <si>
    <t>星期六</t>
  </si>
  <si>
    <t>3 AM</t>
  </si>
  <si>
    <t>Rocky 9.5</t>
  </si>
  <si>
    <t>FiCo-v4m16-Q2.A3</t>
  </si>
  <si>
    <t>Fico.v4m16</t>
  </si>
  <si>
    <t>星期日</t>
  </si>
  <si>
    <t>4 AM</t>
  </si>
  <si>
    <t>Oracle-linux 8.8</t>
  </si>
  <si>
    <t>FiCo-v4m32-Q2.A3</t>
  </si>
  <si>
    <t>Fico.v4m32</t>
  </si>
  <si>
    <t>5 AM</t>
  </si>
  <si>
    <t>FiCo-v8m16-Q3.A3</t>
  </si>
  <si>
    <t>Fico.v8m16</t>
  </si>
  <si>
    <t>6 AM</t>
  </si>
  <si>
    <t>FiCo-v8m32-Q3.A3</t>
  </si>
  <si>
    <t>Fico.v8m32</t>
  </si>
  <si>
    <t>7 AM</t>
  </si>
  <si>
    <t>Windows Server 2022</t>
  </si>
  <si>
    <t>FiCo-v12m32-Q3.A3</t>
  </si>
  <si>
    <t>Fico.v12m32</t>
  </si>
  <si>
    <t>8 AM</t>
  </si>
  <si>
    <t>CentOS 7.9 (EOL)</t>
  </si>
  <si>
    <t>FiCo-v12m48-Q3.A3</t>
  </si>
  <si>
    <t>Fico.v12m48</t>
  </si>
  <si>
    <t>9 AM</t>
  </si>
  <si>
    <t>CentOS 8 (EOL)</t>
  </si>
  <si>
    <t>FiCo-v16m32-Q3.A3</t>
  </si>
  <si>
    <t>Fico.v16m32</t>
  </si>
  <si>
    <t>10 AM</t>
  </si>
  <si>
    <t>Other</t>
  </si>
  <si>
    <t>FiCo-v16m64-Q3.A3</t>
  </si>
  <si>
    <t>Fico.v16m64</t>
  </si>
  <si>
    <t>11 AM</t>
  </si>
  <si>
    <t>FiCo-v32m64-Q4.A3</t>
  </si>
  <si>
    <t>Fico.v32m64</t>
  </si>
  <si>
    <t>12 PM</t>
  </si>
  <si>
    <t>FiCo-v32m128-Q4.A3</t>
  </si>
  <si>
    <t>Fico.v48m128</t>
  </si>
  <si>
    <t>1 PM</t>
  </si>
  <si>
    <t>FiCo-v48m128-Q4.A3</t>
  </si>
  <si>
    <t>Fico.v64m128</t>
  </si>
  <si>
    <t>2 PM</t>
  </si>
  <si>
    <t>FiCo-v48m192-Q4.A3</t>
  </si>
  <si>
    <t>3 PM</t>
  </si>
  <si>
    <t>FiCo-v64m128-Q4.A3</t>
  </si>
  <si>
    <t>4 PM</t>
  </si>
  <si>
    <t>FiCo-v64m256-Q4.A3</t>
  </si>
  <si>
    <t>5 PM</t>
  </si>
  <si>
    <t>FiCo-v96m384-Q4.A3</t>
  </si>
  <si>
    <t>6 PM</t>
  </si>
  <si>
    <t>7 PM</t>
  </si>
  <si>
    <t>8 PM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</si>
</sst>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-[$$-404]* #,##0_-;\-[$$-404]* #,##0_-;_-[$$-404]* &quot;-&quot;??_-;_-@"/>
    <numFmt numFmtId="165" formatCode="0.0_ "/>
    <numFmt numFmtId="166" formatCode="0_ "/>
    <numFmt numFmtId="167" formatCode="#,##0&quot; GB&quot;"/>
    <numFmt numFmtId="168" formatCode="m&quot;月&quot;d&quot;日&quot;"/>
    <numFmt numFmtId="169" formatCode="yyyy/m/d"/>
    <numFmt numFmtId="170" formatCode="_(* #,##0.00_);_(* \(#,##0.00\);_(* &quot;-&quot;??_);_(@_)"/>
  </numFmts>
  <fonts count="58">
    <font>
      <sz val="12.0"/>
      <color theme="1"/>
      <name val="Calibri"/>
      <scheme val="minor"/>
    </font>
    <font>
      <b/>
      <sz val="11.0"/>
      <color theme="1"/>
      <name val="Microsoft JhengHei"/>
    </font>
    <font>
      <b/>
      <sz val="20.0"/>
      <color theme="1"/>
      <name val="Microsoft JhengHei"/>
    </font>
    <font/>
    <font>
      <b/>
      <sz val="11.0"/>
      <color rgb="FF002060"/>
      <name val="Microsoft JhengHei"/>
    </font>
    <font>
      <sz val="11.0"/>
      <color theme="1"/>
      <name val="Microsoft JhengHei"/>
    </font>
    <font>
      <sz val="11.0"/>
      <color rgb="FF000000"/>
      <name val="Microsoft JhengHei"/>
    </font>
    <font>
      <sz val="12.0"/>
      <color theme="1"/>
      <name val="Microsoft JhengHei"/>
    </font>
    <font>
      <b/>
      <sz val="12.0"/>
      <color theme="0"/>
      <name val="Microsoft JhengHei"/>
    </font>
    <font>
      <b/>
      <sz val="12.0"/>
      <color rgb="FFBDD6EE"/>
      <name val="Microsoft JhengHei"/>
    </font>
    <font>
      <sz val="12.0"/>
      <color rgb="FFFF0000"/>
      <name val="Microsoft JhengHei"/>
    </font>
    <font>
      <sz val="12.0"/>
      <color rgb="FF0000FF"/>
      <name val="Microsoft JhengHei"/>
    </font>
    <font>
      <sz val="12.0"/>
      <color rgb="FF000000"/>
      <name val="Microsoft JhengHei"/>
    </font>
    <font>
      <b/>
      <sz val="14.0"/>
      <color rgb="FFE73F79"/>
      <name val="Microsoft JhengHei"/>
    </font>
    <font>
      <sz val="14.0"/>
      <color rgb="FFE73F79"/>
      <name val="Microsoft JhengHei"/>
    </font>
    <font>
      <b/>
      <sz val="12.0"/>
      <color rgb="FFE73F79"/>
      <name val="Microsoft JhengHei"/>
    </font>
    <font>
      <sz val="12.0"/>
      <color theme="0"/>
      <name val="Microsoft JhengHei"/>
    </font>
    <font>
      <sz val="12.0"/>
      <color rgb="FF0432FF"/>
      <name val="Microsoft JhengHei"/>
    </font>
    <font>
      <sz val="12.0"/>
      <color rgb="FFA5A5A5"/>
      <name val="Microsoft JhengHei"/>
    </font>
    <font>
      <b/>
      <sz val="10.0"/>
      <color theme="0"/>
      <name val="Microsoft JhengHei"/>
    </font>
    <font>
      <sz val="10.0"/>
      <color theme="0"/>
      <name val="Microsoft JhengHei"/>
    </font>
    <font>
      <b/>
      <sz val="12.0"/>
      <color rgb="FFFFFFFF"/>
      <name val="Microsoft JhengHei"/>
    </font>
    <font>
      <sz val="12.0"/>
      <color rgb="FFBFBFBF"/>
      <name val="Microsoft JhengHei"/>
    </font>
    <font>
      <b/>
      <sz val="18.0"/>
      <color rgb="FFB8D326"/>
      <name val="Microsoft JhengHei"/>
    </font>
    <font>
      <b/>
      <sz val="8.0"/>
      <color theme="0"/>
      <name val="Microsoft JhengHei"/>
    </font>
    <font>
      <sz val="12.0"/>
      <color theme="1"/>
      <name val="Quattrocento Sans"/>
    </font>
    <font>
      <sz val="12.0"/>
      <color theme="0"/>
      <name val="Quattrocento Sans"/>
    </font>
    <font>
      <b/>
      <u/>
      <sz val="24.0"/>
      <color rgb="FF0070C0"/>
      <name val="Microsoft JhengHei"/>
    </font>
    <font>
      <b/>
      <u/>
      <sz val="24.0"/>
      <color rgb="FFC00000"/>
      <name val="Microsoft JhengHei"/>
    </font>
    <font>
      <b/>
      <sz val="14.0"/>
      <color rgb="FFC00000"/>
      <name val="Microsoft JhengHei"/>
    </font>
    <font>
      <sz val="12.0"/>
      <color rgb="FFC00000"/>
      <name val="Microsoft JhengHei"/>
    </font>
    <font>
      <b/>
      <sz val="14.0"/>
      <color rgb="FF0000FF"/>
      <name val="Microsoft JhengHei"/>
    </font>
    <font>
      <b/>
      <sz val="16.0"/>
      <color rgb="FFFFFFFF"/>
      <name val="Microsoft JhengHei"/>
    </font>
    <font>
      <b/>
      <sz val="10.0"/>
      <color rgb="FF000000"/>
      <name val="Microsoft JhengHei"/>
    </font>
    <font>
      <sz val="10.0"/>
      <color theme="1"/>
      <name val="PMingLiu"/>
    </font>
    <font>
      <sz val="10.0"/>
      <color rgb="FF000000"/>
      <name val="Microsoft JhengHei"/>
    </font>
    <font>
      <sz val="10.0"/>
      <color rgb="FF0000FF"/>
      <name val="Microsoft JhengHei"/>
    </font>
    <font>
      <b/>
      <sz val="12.0"/>
      <color theme="1"/>
      <name val="Microsoft JhengHei"/>
    </font>
    <font>
      <sz val="12.0"/>
      <color rgb="FF001CFF"/>
      <name val="Microsoft JhengHei"/>
    </font>
    <font>
      <sz val="12.0"/>
      <color rgb="FF2F5496"/>
      <name val="Microsoft JhengHei"/>
    </font>
    <font>
      <b/>
      <sz val="16.0"/>
      <color rgb="FF2BAED1"/>
      <name val="Microsoft JhengHei"/>
    </font>
    <font>
      <sz val="16.0"/>
      <color theme="1"/>
      <name val="Microsoft JhengHei"/>
    </font>
    <font>
      <b/>
      <sz val="16.0"/>
      <color rgb="FFFF0000"/>
      <name val="Microsoft JhengHei"/>
    </font>
    <font>
      <u/>
      <sz val="12.0"/>
      <color theme="10"/>
      <name val="PMingLiu"/>
    </font>
    <font>
      <b/>
      <sz val="18.0"/>
      <color rgb="FF2BAED1"/>
      <name val="Microsoft JhengHei"/>
    </font>
    <font>
      <b/>
      <sz val="16.0"/>
      <color theme="1"/>
      <name val="Microsoft JhengHei"/>
    </font>
    <font>
      <b/>
      <sz val="14.0"/>
      <color theme="0"/>
      <name val="Microsoft JhengHei"/>
    </font>
    <font>
      <b/>
      <sz val="14.0"/>
      <color theme="1"/>
      <name val="Microsoft JhengHei"/>
    </font>
    <font>
      <b/>
      <sz val="12.0"/>
      <color rgb="FFFF0000"/>
      <name val="Microsoft JhengHei"/>
    </font>
    <font>
      <sz val="12.0"/>
      <color theme="1"/>
      <name val="PMingLiu"/>
    </font>
    <font>
      <b/>
      <sz val="14.0"/>
      <color rgb="FF2BAED1"/>
      <name val="Microsoft JhengHei"/>
    </font>
    <font>
      <sz val="14.0"/>
      <color theme="1"/>
      <name val="Microsoft JhengHei"/>
    </font>
    <font>
      <sz val="14.0"/>
      <color rgb="FFFF0000"/>
      <name val="Microsoft JhengHei"/>
    </font>
    <font>
      <sz val="14.0"/>
      <color rgb="FF0432FF"/>
      <name val="Microsoft JhengHei"/>
    </font>
    <font>
      <sz val="12.0"/>
      <color rgb="FF2BAED1"/>
      <name val="Microsoft JhengHei"/>
    </font>
    <font>
      <b/>
      <sz val="12.0"/>
      <color rgb="FF009AFA"/>
      <name val="Microsoft JhengHei"/>
    </font>
    <font>
      <b/>
      <sz val="12.0"/>
      <color rgb="FF2BAED1"/>
      <name val="Microsoft JhengHei"/>
    </font>
    <font>
      <sz val="12.0"/>
      <color theme="0"/>
      <name val="微軟正黑體 Bold"/>
    </font>
  </fonts>
  <fills count="32">
    <fill>
      <patternFill patternType="none"/>
    </fill>
    <fill>
      <patternFill patternType="lightGray"/>
    </fill>
    <fill>
      <patternFill patternType="solid">
        <fgColor rgb="FF37CBFF"/>
        <bgColor rgb="FF37CBFF"/>
      </patternFill>
    </fill>
    <fill>
      <patternFill patternType="solid">
        <fgColor rgb="FFFFC000"/>
        <bgColor rgb="FFFFC000"/>
      </patternFill>
    </fill>
    <fill>
      <patternFill patternType="solid">
        <fgColor rgb="FFD6DCE4"/>
        <bgColor rgb="FFD6DCE4"/>
      </patternFill>
    </fill>
    <fill>
      <patternFill patternType="solid">
        <fgColor rgb="FFD8D8D8"/>
        <bgColor rgb="FFD8D8D8"/>
      </patternFill>
    </fill>
    <fill>
      <patternFill patternType="solid">
        <fgColor rgb="FF1C79FF"/>
        <bgColor rgb="FF1C79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3CC"/>
        <bgColor rgb="FFFFF3CC"/>
      </patternFill>
    </fill>
    <fill>
      <patternFill patternType="solid">
        <fgColor rgb="FFFFF2CC"/>
        <bgColor rgb="FFFFF2CC"/>
      </patternFill>
    </fill>
    <fill>
      <patternFill patternType="solid">
        <fgColor theme="0"/>
        <bgColor theme="0"/>
      </patternFill>
    </fill>
    <fill>
      <patternFill patternType="solid">
        <fgColor rgb="FF28BAA1"/>
        <bgColor rgb="FF28BAA1"/>
      </patternFill>
    </fill>
    <fill>
      <patternFill patternType="solid">
        <fgColor rgb="FFFD9B00"/>
        <bgColor rgb="FFFD9B00"/>
      </patternFill>
    </fill>
    <fill>
      <patternFill patternType="solid">
        <fgColor rgb="FFBFBFBF"/>
        <bgColor rgb="FFBFBFBF"/>
      </patternFill>
    </fill>
    <fill>
      <patternFill patternType="solid">
        <fgColor rgb="FFF2F2F2"/>
        <bgColor rgb="FFF2F2F2"/>
      </patternFill>
    </fill>
    <fill>
      <patternFill patternType="solid">
        <fgColor rgb="FFD0CECE"/>
        <bgColor rgb="FFD0CECE"/>
      </patternFill>
    </fill>
    <fill>
      <patternFill patternType="solid">
        <fgColor rgb="FFB8D226"/>
        <bgColor rgb="FFB8D226"/>
      </patternFill>
    </fill>
    <fill>
      <patternFill patternType="solid">
        <fgColor rgb="FFDDEBF7"/>
        <bgColor rgb="FFDDEBF7"/>
      </patternFill>
    </fill>
    <fill>
      <patternFill patternType="solid">
        <fgColor rgb="FF305496"/>
        <bgColor rgb="FF305496"/>
      </patternFill>
    </fill>
    <fill>
      <patternFill patternType="solid">
        <fgColor rgb="FFD9E1F2"/>
        <bgColor rgb="FFD9E1F2"/>
      </patternFill>
    </fill>
    <fill>
      <patternFill patternType="solid">
        <fgColor rgb="FF916FAF"/>
        <bgColor rgb="FF916FAF"/>
      </patternFill>
    </fill>
    <fill>
      <patternFill patternType="solid">
        <fgColor rgb="FFED462E"/>
        <bgColor rgb="FFED462E"/>
      </patternFill>
    </fill>
    <fill>
      <patternFill patternType="solid">
        <fgColor rgb="FF685FC5"/>
        <bgColor rgb="FF685FC5"/>
      </patternFill>
    </fill>
    <fill>
      <patternFill patternType="solid">
        <fgColor rgb="FF009AFA"/>
        <bgColor rgb="FF009AFA"/>
      </patternFill>
    </fill>
    <fill>
      <patternFill patternType="solid">
        <fgColor rgb="FFB9B900"/>
        <bgColor rgb="FFB9B900"/>
      </patternFill>
    </fill>
    <fill>
      <patternFill patternType="solid">
        <fgColor rgb="FFA2267C"/>
        <bgColor rgb="FFA2267C"/>
      </patternFill>
    </fill>
    <fill>
      <patternFill patternType="solid">
        <fgColor rgb="FF239682"/>
        <bgColor rgb="FF239682"/>
      </patternFill>
    </fill>
    <fill>
      <patternFill patternType="solid">
        <fgColor rgb="FF993657"/>
        <bgColor rgb="FF993657"/>
      </patternFill>
    </fill>
    <fill>
      <patternFill patternType="solid">
        <fgColor rgb="FF005995"/>
        <bgColor rgb="FF005995"/>
      </patternFill>
    </fill>
    <fill>
      <patternFill patternType="solid">
        <fgColor rgb="FF7030A0"/>
        <bgColor rgb="FF7030A0"/>
      </patternFill>
    </fill>
    <fill>
      <patternFill patternType="solid">
        <fgColor rgb="FFAEABAB"/>
        <bgColor rgb="FFAEABAB"/>
      </patternFill>
    </fill>
  </fills>
  <borders count="120">
    <border/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bottom style="thick">
        <color theme="8"/>
      </bottom>
    </border>
    <border>
      <left style="thin">
        <color rgb="FF1C79FF"/>
      </left>
      <right style="thin">
        <color rgb="FF1C79FF"/>
      </right>
      <top style="thin">
        <color rgb="FF1C79FF"/>
      </top>
      <bottom style="thin">
        <color rgb="FF1C79FF"/>
      </bottom>
    </border>
    <border>
      <left style="thin">
        <color rgb="FF1C79FF"/>
      </left>
      <right style="thick">
        <color theme="8"/>
      </right>
      <top style="thin">
        <color rgb="FF1C79FF"/>
      </top>
      <bottom style="thin">
        <color rgb="FF1C79FF"/>
      </bottom>
    </border>
    <border>
      <left style="thick">
        <color theme="8"/>
      </left>
      <top style="thick">
        <color theme="8"/>
      </top>
      <bottom style="thin">
        <color rgb="FF1C79FF"/>
      </bottom>
    </border>
    <border>
      <top style="thick">
        <color theme="8"/>
      </top>
      <bottom style="thin">
        <color rgb="FF1C79FF"/>
      </bottom>
    </border>
    <border>
      <right style="thick">
        <color theme="8"/>
      </right>
      <top style="thick">
        <color theme="8"/>
      </top>
      <bottom style="thin">
        <color rgb="FF1C79FF"/>
      </bottom>
    </border>
    <border>
      <left/>
      <right style="thin">
        <color rgb="FF1C79FF"/>
      </right>
      <top style="thin">
        <color rgb="FF1C79FF"/>
      </top>
      <bottom style="thin">
        <color rgb="FF1C79FF"/>
      </bottom>
    </border>
    <border>
      <left style="thick">
        <color theme="8"/>
      </left>
      <right style="thin">
        <color rgb="FF1C79FF"/>
      </right>
      <top style="thin">
        <color rgb="FF1C79FF"/>
      </top>
      <bottom style="thin">
        <color rgb="FF1C79FF"/>
      </bottom>
    </border>
    <border>
      <left/>
      <right style="thick">
        <color theme="8"/>
      </right>
      <top/>
      <bottom style="thin">
        <color rgb="FF1C79FF"/>
      </bottom>
    </border>
    <border>
      <left style="thin">
        <color rgb="FF009AFA"/>
      </left>
      <right style="thin">
        <color rgb="FF009AFA"/>
      </right>
      <top style="thin">
        <color rgb="FF009AFA"/>
      </top>
      <bottom style="thin">
        <color rgb="FF009AFA"/>
      </bottom>
    </border>
    <border>
      <left style="thick">
        <color theme="8"/>
      </left>
      <right style="thin">
        <color rgb="FF1C79FF"/>
      </right>
      <top/>
      <bottom style="thin">
        <color rgb="FF1C79FF"/>
      </bottom>
    </border>
    <border>
      <left/>
      <right style="thin">
        <color rgb="FF1C79FF"/>
      </right>
      <top/>
    </border>
    <border>
      <left style="thin">
        <color rgb="FF1C79FF"/>
      </left>
      <right style="thick">
        <color theme="8"/>
      </right>
      <top/>
    </border>
    <border>
      <left/>
      <right style="thin">
        <color rgb="FF1C79FF"/>
      </right>
    </border>
    <border>
      <left style="thin">
        <color rgb="FF1C79FF"/>
      </left>
      <right style="thick">
        <color theme="8"/>
      </right>
    </border>
    <border>
      <left style="thick">
        <color theme="8"/>
      </left>
      <right style="thin">
        <color rgb="FF1C79FF"/>
      </right>
      <top style="thin">
        <color rgb="FF1C79FF"/>
      </top>
      <bottom style="thick">
        <color theme="8"/>
      </bottom>
    </border>
    <border>
      <left/>
      <right style="thin">
        <color rgb="FF1C79FF"/>
      </right>
      <bottom style="thick">
        <color theme="8"/>
      </bottom>
    </border>
    <border>
      <left style="thin">
        <color rgb="FF1C79FF"/>
      </left>
      <right style="thick">
        <color theme="8"/>
      </right>
      <bottom style="thick">
        <color theme="8"/>
      </bottom>
    </border>
    <border>
      <left/>
      <right/>
      <top/>
      <bottom/>
    </border>
    <border>
      <left style="thin">
        <color rgb="FFE73F79"/>
      </left>
      <right style="thin">
        <color rgb="FFE73F79"/>
      </right>
      <top style="thin">
        <color rgb="FFE73F79"/>
      </top>
      <bottom style="thin">
        <color rgb="FFE73F79"/>
      </bottom>
    </border>
    <border>
      <left style="thin">
        <color rgb="FF28BAA1"/>
      </left>
      <top style="thin">
        <color rgb="FF28BAA1"/>
      </top>
      <bottom/>
    </border>
    <border>
      <top style="thin">
        <color rgb="FF28BAA1"/>
      </top>
      <bottom/>
    </border>
    <border>
      <right style="thin">
        <color rgb="FF28BAA1"/>
      </right>
      <top style="thin">
        <color rgb="FF28BAA1"/>
      </top>
      <bottom/>
    </border>
    <border>
      <left style="thin">
        <color rgb="FF28BAA1"/>
      </left>
      <right style="thin">
        <color rgb="FF28BAA1"/>
      </right>
      <top style="thin">
        <color rgb="FF28BAA1"/>
      </top>
      <bottom style="thin">
        <color rgb="FF28BAA1"/>
      </bottom>
    </border>
    <border>
      <left style="thin">
        <color rgb="FF28BAA1"/>
      </left>
      <right style="thin">
        <color rgb="FF28BAA1"/>
      </right>
      <top style="thin">
        <color rgb="FF28BAA1"/>
      </top>
    </border>
    <border>
      <left style="thin">
        <color rgb="FF28BAA1"/>
      </left>
      <right style="thin">
        <color rgb="FF28BAA1"/>
      </right>
    </border>
    <border>
      <left style="thin">
        <color rgb="FF28BAA1"/>
      </left>
      <right style="thin">
        <color rgb="FF28BAA1"/>
      </right>
      <bottom style="thin">
        <color rgb="FF28BAA1"/>
      </bottom>
    </border>
    <border>
      <left style="thin">
        <color rgb="FFFD9B00"/>
      </left>
      <right style="thin">
        <color rgb="FFFD9B00"/>
      </right>
      <top style="thin">
        <color rgb="FFFD9B00"/>
      </top>
      <bottom style="thin">
        <color rgb="FFFD9B00"/>
      </bottom>
    </border>
    <border>
      <left style="thin">
        <color rgb="FFB8D226"/>
      </left>
      <right style="thin">
        <color rgb="FFB8D226"/>
      </right>
      <top style="thin">
        <color rgb="FFB8D226"/>
      </top>
      <bottom style="thin">
        <color rgb="FFB8D226"/>
      </bottom>
    </border>
    <border>
      <right style="thin">
        <color rgb="FFB6D31B"/>
      </right>
    </border>
    <border>
      <left/>
      <right style="thin">
        <color rgb="FFB8D226"/>
      </right>
      <top style="thin">
        <color rgb="FFB8D226"/>
      </top>
      <bottom style="thin">
        <color rgb="FFB8D226"/>
      </bottom>
    </border>
    <border>
      <left style="thin">
        <color rgb="FFB8D226"/>
      </left>
      <right style="thin">
        <color rgb="FF92D050"/>
      </right>
      <top style="thin">
        <color rgb="FFB8D226"/>
      </top>
      <bottom style="thin">
        <color rgb="FFB8D226"/>
      </bottom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 style="medium">
        <color rgb="FF000000"/>
      </left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</border>
    <border>
      <bottom style="thin">
        <color rgb="FF7030A0"/>
      </bottom>
    </border>
    <border>
      <left style="thin">
        <color rgb="FF916FAF"/>
      </left>
      <right style="thin">
        <color rgb="FF916FAF"/>
      </right>
      <top style="thin">
        <color rgb="FF916FAF"/>
      </top>
      <bottom style="thin">
        <color rgb="FF916FAF"/>
      </bottom>
    </border>
    <border>
      <left style="thin">
        <color rgb="FF916FAF"/>
      </left>
      <right style="thin">
        <color rgb="FF7030A0"/>
      </right>
      <top style="thin">
        <color rgb="FF7030A0"/>
      </top>
      <bottom style="thin">
        <color rgb="FF916FAF"/>
      </bottom>
    </border>
    <border>
      <left style="thin">
        <color rgb="FF916FAF"/>
      </left>
      <top/>
      <bottom/>
    </border>
    <border>
      <left style="thin">
        <color rgb="FF916FAF"/>
      </left>
      <top style="thin">
        <color rgb="FF916FAF"/>
      </top>
      <bottom style="thin">
        <color rgb="FF916FAF"/>
      </bottom>
    </border>
    <border>
      <top style="thin">
        <color rgb="FF916FAF"/>
      </top>
      <bottom style="thin">
        <color rgb="FF916FAF"/>
      </bottom>
    </border>
    <border>
      <right style="thin">
        <color rgb="FF916FAF"/>
      </right>
      <top style="thin">
        <color rgb="FF916FAF"/>
      </top>
      <bottom style="thin">
        <color rgb="FF916FAF"/>
      </bottom>
    </border>
    <border>
      <left style="thin">
        <color rgb="FFED462E"/>
      </left>
      <right style="thin">
        <color rgb="FFED462E"/>
      </right>
      <top style="thin">
        <color rgb="FFED462E"/>
      </top>
      <bottom style="thin">
        <color rgb="FFED462E"/>
      </bottom>
    </border>
    <border>
      <left style="thin">
        <color rgb="FFED462E"/>
      </left>
      <right style="thin">
        <color rgb="FFFF0000"/>
      </right>
      <top style="thin">
        <color rgb="FFED462E"/>
      </top>
      <bottom style="thin">
        <color rgb="FFED462E"/>
      </bottom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</border>
    <border>
      <left style="thin">
        <color rgb="FF685FC5"/>
      </left>
      <right style="thin">
        <color rgb="FF685FC5"/>
      </right>
      <top style="thin">
        <color rgb="FF685FC5"/>
      </top>
      <bottom style="thin">
        <color rgb="FF685FC5"/>
      </bottom>
    </border>
    <border>
      <left style="thin">
        <color rgb="FF009AFA"/>
      </left>
      <top style="thin">
        <color rgb="FF009AFA"/>
      </top>
      <bottom style="thin">
        <color rgb="FF009AFA"/>
      </bottom>
    </border>
    <border>
      <right style="thin">
        <color rgb="FF009AFA"/>
      </right>
      <top style="thin">
        <color rgb="FF009AFA"/>
      </top>
      <bottom style="thin">
        <color rgb="FF009AFA"/>
      </bottom>
    </border>
    <border>
      <right style="thin">
        <color rgb="FF2BAED1"/>
      </right>
      <top style="thin">
        <color rgb="FF009AFA"/>
      </top>
      <bottom style="thin">
        <color rgb="FF009AFA"/>
      </bottom>
    </border>
    <border>
      <left style="thin">
        <color rgb="FF2BAED1"/>
      </left>
      <right style="thin">
        <color rgb="FF2BAED1"/>
      </right>
      <top style="thin">
        <color rgb="FF2BAED1"/>
      </top>
      <bottom style="thin">
        <color rgb="FF2BAED1"/>
      </bottom>
    </border>
    <border>
      <left style="thin">
        <color rgb="FFB9B900"/>
      </left>
      <right style="thin">
        <color rgb="FFB9B900"/>
      </right>
      <top style="thin">
        <color rgb="FFB9B900"/>
      </top>
      <bottom style="thin">
        <color rgb="FFB9B900"/>
      </bottom>
    </border>
    <border>
      <left style="thin">
        <color rgb="FFA2267C"/>
      </left>
      <right style="thin">
        <color rgb="FFA2267C"/>
      </right>
      <top style="thin">
        <color rgb="FFA2267C"/>
      </top>
      <bottom style="thin">
        <color rgb="FFA2267C"/>
      </bottom>
    </border>
    <border>
      <left style="thin">
        <color rgb="FF002060"/>
      </left>
      <top style="thin">
        <color rgb="FF002060"/>
      </top>
    </border>
    <border>
      <top style="thin">
        <color rgb="FF002060"/>
      </top>
    </border>
    <border>
      <right style="thin">
        <color rgb="FF002060"/>
      </right>
      <top style="thin">
        <color rgb="FF002060"/>
      </top>
    </border>
    <border>
      <left style="thin">
        <color rgb="FF002060"/>
      </left>
    </border>
    <border>
      <right style="thin">
        <color rgb="FF002060"/>
      </right>
    </border>
    <border>
      <bottom style="thin">
        <color rgb="FF2BAED1"/>
      </bottom>
    </border>
    <border>
      <bottom style="double">
        <color rgb="FF2BAED1"/>
      </bottom>
    </border>
    <border>
      <top style="double">
        <color rgb="FF2BAED1"/>
      </top>
      <bottom style="thin">
        <color rgb="FF28BAA1"/>
      </bottom>
    </border>
    <border>
      <top style="thin">
        <color rgb="FF28BAA1"/>
      </top>
      <bottom style="thin">
        <color rgb="FF2BAED1"/>
      </bottom>
    </border>
    <border>
      <top style="double">
        <color rgb="FF2BAED1"/>
      </top>
      <bottom style="thin">
        <color rgb="FF2BAED1"/>
      </bottom>
    </border>
    <border>
      <top style="thin">
        <color rgb="FF2BAED1"/>
      </top>
    </border>
    <border>
      <top style="thin">
        <color rgb="FF2BAED1"/>
      </top>
      <bottom style="thin">
        <color rgb="FF2BAED1"/>
      </bottom>
    </border>
    <border>
      <top style="double">
        <color rgb="FF2BAED1"/>
      </top>
    </border>
    <border>
      <right style="thin">
        <color rgb="FF2BAED1"/>
      </right>
      <bottom style="thin">
        <color rgb="FF2BAED1"/>
      </bottom>
    </border>
    <border>
      <left style="thin">
        <color rgb="FF2BAED1"/>
      </left>
      <bottom style="thin">
        <color rgb="FF2BAED1"/>
      </bottom>
    </border>
    <border>
      <left style="thin">
        <color rgb="FF2BAED1"/>
      </left>
      <top style="thin">
        <color rgb="FF2BAED1"/>
      </top>
    </border>
    <border>
      <right style="thin">
        <color rgb="FF2BAED1"/>
      </right>
      <top style="thin">
        <color rgb="FF2BAED1"/>
      </top>
    </border>
    <border>
      <left style="thin">
        <color rgb="FF2BAED1"/>
      </left>
    </border>
    <border>
      <right style="thin">
        <color rgb="FF2BAED1"/>
      </right>
    </border>
    <border>
      <bottom style="thick">
        <color rgb="FF2BAED1"/>
      </bottom>
    </border>
    <border>
      <left style="thin">
        <color rgb="FF002060"/>
      </left>
      <bottom style="thin">
        <color rgb="FF002060"/>
      </bottom>
    </border>
    <border>
      <bottom style="thin">
        <color rgb="FF002060"/>
      </bottom>
    </border>
    <border>
      <right style="thin">
        <color rgb="FF002060"/>
      </right>
      <bottom style="thin">
        <color rgb="FF002060"/>
      </bottom>
    </border>
    <border>
      <left style="thin">
        <color rgb="FF239682"/>
      </left>
      <top style="thin">
        <color rgb="FF239682"/>
      </top>
      <bottom style="thin">
        <color rgb="FF239682"/>
      </bottom>
    </border>
    <border>
      <top style="thin">
        <color rgb="FF239682"/>
      </top>
      <bottom style="thin">
        <color rgb="FF239682"/>
      </bottom>
    </border>
    <border>
      <right style="thin">
        <color rgb="FF239682"/>
      </right>
      <top style="thin">
        <color rgb="FF239682"/>
      </top>
      <bottom style="thin">
        <color rgb="FF239682"/>
      </bottom>
    </border>
    <border>
      <left style="thin">
        <color theme="4"/>
      </left>
      <right/>
      <top style="thin">
        <color theme="4"/>
      </top>
      <bottom/>
    </border>
    <border>
      <left/>
      <right/>
      <top style="thin">
        <color theme="4"/>
      </top>
      <bottom/>
    </border>
    <border>
      <left/>
      <right style="thin">
        <color theme="4"/>
      </right>
      <top style="thin">
        <color theme="4"/>
      </top>
      <bottom/>
    </border>
    <border>
      <left style="thin">
        <color theme="4"/>
      </left>
    </border>
    <border>
      <right style="thin">
        <color theme="4"/>
      </right>
    </border>
    <border>
      <left style="thin">
        <color theme="4"/>
      </left>
      <bottom style="thin">
        <color theme="4"/>
      </bottom>
    </border>
    <border>
      <bottom style="thin">
        <color theme="4"/>
      </bottom>
    </border>
    <border>
      <right style="thin">
        <color theme="4"/>
      </right>
      <bottom style="thin">
        <color theme="4"/>
      </bottom>
    </border>
    <border>
      <left style="thin">
        <color rgb="FF239682"/>
      </left>
      <right style="thin">
        <color rgb="FF239682"/>
      </right>
      <top style="thin">
        <color rgb="FF239682"/>
      </top>
      <bottom style="thin">
        <color rgb="FF239682"/>
      </bottom>
    </border>
    <border>
      <left/>
      <top/>
      <bottom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</border>
    <border>
      <left style="thin">
        <color rgb="FFE7E6E6"/>
      </left>
      <top style="thin">
        <color rgb="FFE7E6E6"/>
      </top>
      <bottom style="thin">
        <color rgb="FFE7E6E6"/>
      </bottom>
    </border>
    <border>
      <top style="thin">
        <color rgb="FFE7E6E6"/>
      </top>
      <bottom style="thin">
        <color rgb="FFE7E6E6"/>
      </bottom>
    </border>
    <border>
      <right style="thin">
        <color rgb="FFE7E6E6"/>
      </right>
      <top style="thin">
        <color rgb="FFE7E6E6"/>
      </top>
      <bottom style="thin">
        <color rgb="FFE7E6E6"/>
      </bottom>
    </border>
  </borders>
  <cellStyleXfs count="1">
    <xf borderId="0" fillId="0" fontId="0" numFmtId="0" applyAlignment="1" applyFont="1"/>
  </cellStyleXfs>
  <cellXfs count="40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center" shrinkToFit="0" vertical="center" wrapText="1"/>
    </xf>
    <xf borderId="1" fillId="2" fontId="1" numFmtId="0" xfId="0" applyAlignment="1" applyBorder="1" applyFill="1" applyFont="1">
      <alignment horizontal="center" vertical="center"/>
    </xf>
    <xf borderId="2" fillId="0" fontId="3" numFmtId="0" xfId="0" applyAlignment="1" applyBorder="1" applyFont="1">
      <alignment vertical="center"/>
    </xf>
    <xf borderId="3" fillId="0" fontId="3" numFmtId="0" xfId="0" applyAlignment="1" applyBorder="1" applyFont="1">
      <alignment vertical="center"/>
    </xf>
    <xf borderId="0" fillId="0" fontId="1" numFmtId="0" xfId="0" applyAlignment="1" applyFont="1">
      <alignment horizontal="center" vertical="center"/>
    </xf>
    <xf borderId="1" fillId="3" fontId="1" numFmtId="0" xfId="0" applyAlignment="1" applyBorder="1" applyFill="1" applyFont="1">
      <alignment horizontal="center" vertical="center"/>
    </xf>
    <xf borderId="4" fillId="4" fontId="4" numFmtId="0" xfId="0" applyAlignment="1" applyBorder="1" applyFill="1" applyFont="1">
      <alignment horizontal="left" vertical="center"/>
    </xf>
    <xf borderId="5" fillId="0" fontId="3" numFmtId="0" xfId="0" applyAlignment="1" applyBorder="1" applyFont="1">
      <alignment vertical="center"/>
    </xf>
    <xf borderId="6" fillId="0" fontId="3" numFmtId="0" xfId="0" applyAlignment="1" applyBorder="1" applyFont="1">
      <alignment vertical="center"/>
    </xf>
    <xf borderId="0" fillId="0" fontId="4" numFmtId="0" xfId="0" applyAlignment="1" applyFont="1">
      <alignment horizontal="left" vertical="center"/>
    </xf>
    <xf borderId="7" fillId="4" fontId="4" numFmtId="0" xfId="0" applyAlignment="1" applyBorder="1" applyFont="1">
      <alignment horizontal="center" vertical="center"/>
    </xf>
    <xf borderId="8" fillId="4" fontId="4" numFmtId="0" xfId="0" applyAlignment="1" applyBorder="1" applyFont="1">
      <alignment horizontal="center" vertical="center"/>
    </xf>
    <xf borderId="9" fillId="4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7" fillId="0" fontId="5" numFmtId="0" xfId="0" applyAlignment="1" applyBorder="1" applyFont="1">
      <alignment horizontal="center" vertical="center"/>
    </xf>
    <xf borderId="8" fillId="0" fontId="6" numFmtId="0" xfId="0" applyAlignment="1" applyBorder="1" applyFont="1">
      <alignment horizontal="center" shrinkToFit="0" vertical="center" wrapText="1"/>
    </xf>
    <xf borderId="9" fillId="0" fontId="5" numFmtId="0" xfId="0" applyAlignment="1" applyBorder="1" applyFont="1">
      <alignment horizontal="center" vertical="center"/>
    </xf>
    <xf borderId="0" fillId="0" fontId="5" numFmtId="0" xfId="0" applyAlignment="1" applyFont="1">
      <alignment vertical="center"/>
    </xf>
    <xf borderId="8" fillId="0" fontId="5" numFmtId="0" xfId="0" applyAlignment="1" applyBorder="1" applyFont="1">
      <alignment horizontal="center" shrinkToFit="0" vertical="center" wrapText="1"/>
    </xf>
    <xf borderId="8" fillId="0" fontId="5" numFmtId="0" xfId="0" applyAlignment="1" applyBorder="1" applyFont="1">
      <alignment horizontal="center" vertical="center"/>
    </xf>
    <xf borderId="0" fillId="0" fontId="5" numFmtId="0" xfId="0" applyAlignment="1" applyFont="1">
      <alignment horizontal="center" vertical="center"/>
    </xf>
    <xf borderId="8" fillId="0" fontId="1" numFmtId="164" xfId="0" applyAlignment="1" applyBorder="1" applyFont="1" applyNumberFormat="1">
      <alignment horizontal="center" vertical="center"/>
    </xf>
    <xf borderId="10" fillId="0" fontId="3" numFmtId="0" xfId="0" applyAlignment="1" applyBorder="1" applyFont="1">
      <alignment vertical="center"/>
    </xf>
    <xf borderId="9" fillId="4" fontId="4" numFmtId="164" xfId="0" applyAlignment="1" applyBorder="1" applyFont="1" applyNumberFormat="1">
      <alignment horizontal="center" vertical="center"/>
    </xf>
    <xf borderId="8" fillId="0" fontId="5" numFmtId="165" xfId="0" applyAlignment="1" applyBorder="1" applyFont="1" applyNumberFormat="1">
      <alignment horizontal="left" shrinkToFit="0" vertical="center" wrapText="1"/>
    </xf>
    <xf borderId="4" fillId="4" fontId="4" numFmtId="0" xfId="0" applyAlignment="1" applyBorder="1" applyFont="1">
      <alignment horizontal="left" shrinkToFit="0" vertical="center" wrapText="1"/>
    </xf>
    <xf borderId="11" fillId="0" fontId="5" numFmtId="0" xfId="0" applyAlignment="1" applyBorder="1" applyFont="1">
      <alignment horizontal="left" vertical="center"/>
    </xf>
    <xf borderId="11" fillId="0" fontId="1" numFmtId="0" xfId="0" applyAlignment="1" applyBorder="1" applyFont="1">
      <alignment horizontal="left" vertical="center"/>
    </xf>
    <xf borderId="0" fillId="0" fontId="5" numFmtId="1" xfId="0" applyAlignment="1" applyFont="1" applyNumberFormat="1">
      <alignment vertical="center"/>
    </xf>
    <xf borderId="9" fillId="0" fontId="5" numFmtId="0" xfId="0" applyAlignment="1" applyBorder="1" applyFont="1">
      <alignment horizontal="center" shrinkToFit="0" vertical="center" wrapText="1"/>
    </xf>
    <xf borderId="7" fillId="0" fontId="6" numFmtId="1" xfId="0" applyAlignment="1" applyBorder="1" applyFont="1" applyNumberFormat="1">
      <alignment horizontal="center" shrinkToFit="0" vertical="center" wrapText="1"/>
    </xf>
    <xf borderId="8" fillId="0" fontId="6" numFmtId="2" xfId="0" applyAlignment="1" applyBorder="1" applyFont="1" applyNumberFormat="1">
      <alignment horizontal="center" shrinkToFit="0" vertical="center" wrapText="1"/>
    </xf>
    <xf borderId="9" fillId="0" fontId="6" numFmtId="2" xfId="0" applyAlignment="1" applyBorder="1" applyFont="1" applyNumberFormat="1">
      <alignment horizontal="center" shrinkToFit="0" vertical="center" wrapText="1"/>
    </xf>
    <xf borderId="8" fillId="0" fontId="6" numFmtId="0" xfId="0" applyAlignment="1" applyBorder="1" applyFont="1">
      <alignment horizontal="left" shrinkToFit="0" vertical="center" wrapText="1"/>
    </xf>
    <xf borderId="11" fillId="0" fontId="6" numFmtId="0" xfId="0" applyAlignment="1" applyBorder="1" applyFont="1">
      <alignment horizontal="left" shrinkToFit="0" vertical="center" wrapText="1"/>
    </xf>
    <xf borderId="0" fillId="0" fontId="6" numFmtId="0" xfId="0" applyAlignment="1" applyFont="1">
      <alignment horizontal="left" shrinkToFit="0" vertical="center" wrapText="1"/>
    </xf>
    <xf borderId="7" fillId="4" fontId="4" numFmtId="0" xfId="0" applyAlignment="1" applyBorder="1" applyFont="1">
      <alignment horizontal="left" vertical="center"/>
    </xf>
    <xf borderId="8" fillId="0" fontId="6" numFmtId="0" xfId="0" applyAlignment="1" applyBorder="1" applyFont="1">
      <alignment horizontal="center" readingOrder="1" shrinkToFit="0" vertical="center" wrapText="1"/>
    </xf>
    <xf borderId="4" fillId="5" fontId="1" numFmtId="0" xfId="0" applyAlignment="1" applyBorder="1" applyFill="1" applyFont="1">
      <alignment horizontal="left" vertical="center"/>
    </xf>
    <xf borderId="0" fillId="0" fontId="1" numFmtId="0" xfId="0" applyAlignment="1" applyFont="1">
      <alignment horizontal="left" vertical="center"/>
    </xf>
    <xf borderId="0" fillId="0" fontId="6" numFmtId="0" xfId="0" applyAlignment="1" applyFont="1">
      <alignment shrinkToFit="0" vertical="center" wrapText="1"/>
    </xf>
    <xf borderId="8" fillId="0" fontId="6" numFmtId="0" xfId="0" applyAlignment="1" applyBorder="1" applyFont="1">
      <alignment shrinkToFit="0" vertical="center" wrapText="1"/>
    </xf>
    <xf borderId="12" fillId="0" fontId="5" numFmtId="0" xfId="0" applyAlignment="1" applyBorder="1" applyFont="1">
      <alignment horizontal="center" vertical="center"/>
    </xf>
    <xf borderId="13" fillId="0" fontId="6" numFmtId="0" xfId="0" applyAlignment="1" applyBorder="1" applyFont="1">
      <alignment horizontal="center" shrinkToFit="0" vertical="center" wrapText="1"/>
    </xf>
    <xf borderId="14" fillId="0" fontId="6" numFmtId="0" xfId="0" applyAlignment="1" applyBorder="1" applyFont="1">
      <alignment horizontal="left" shrinkToFit="0" vertical="center" wrapText="1"/>
    </xf>
    <xf borderId="15" fillId="0" fontId="3" numFmtId="0" xfId="0" applyAlignment="1" applyBorder="1" applyFont="1">
      <alignment vertical="center"/>
    </xf>
    <xf borderId="0" fillId="0" fontId="7" numFmtId="0" xfId="0" applyAlignment="1" applyFont="1">
      <alignment vertical="center"/>
    </xf>
    <xf borderId="16" fillId="0" fontId="7" numFmtId="0" xfId="0" applyAlignment="1" applyBorder="1" applyFont="1">
      <alignment vertical="center"/>
    </xf>
    <xf borderId="17" fillId="6" fontId="8" numFmtId="0" xfId="0" applyAlignment="1" applyBorder="1" applyFill="1" applyFont="1">
      <alignment horizontal="center" vertical="center"/>
    </xf>
    <xf borderId="17" fillId="6" fontId="8" numFmtId="0" xfId="0" applyAlignment="1" applyBorder="1" applyFont="1">
      <alignment horizontal="center" shrinkToFit="0" vertical="center" wrapText="1"/>
    </xf>
    <xf borderId="17" fillId="6" fontId="9" numFmtId="0" xfId="0" applyAlignment="1" applyBorder="1" applyFont="1">
      <alignment horizontal="center" shrinkToFit="0" vertical="center" wrapText="1"/>
    </xf>
    <xf borderId="18" fillId="6" fontId="9" numFmtId="0" xfId="0" applyAlignment="1" applyBorder="1" applyFont="1">
      <alignment horizontal="center" shrinkToFit="0" vertical="center" wrapText="1"/>
    </xf>
    <xf borderId="19" fillId="6" fontId="9" numFmtId="0" xfId="0" applyAlignment="1" applyBorder="1" applyFont="1">
      <alignment horizontal="center" shrinkToFit="0" vertical="center" wrapText="1"/>
    </xf>
    <xf borderId="20" fillId="0" fontId="3" numFmtId="0" xfId="0" applyAlignment="1" applyBorder="1" applyFont="1">
      <alignment vertical="center"/>
    </xf>
    <xf borderId="21" fillId="0" fontId="3" numFmtId="0" xfId="0" applyAlignment="1" applyBorder="1" applyFont="1">
      <alignment vertical="center"/>
    </xf>
    <xf borderId="22" fillId="6" fontId="8" numFmtId="0" xfId="0" applyAlignment="1" applyBorder="1" applyFont="1">
      <alignment horizontal="center" shrinkToFit="0" vertical="center" wrapText="1"/>
    </xf>
    <xf borderId="17" fillId="7" fontId="7" numFmtId="0" xfId="0" applyAlignment="1" applyBorder="1" applyFill="1" applyFont="1">
      <alignment horizontal="center" shrinkToFit="0" vertical="center" wrapText="1"/>
    </xf>
    <xf borderId="17" fillId="7" fontId="10" numFmtId="0" xfId="0" applyAlignment="1" applyBorder="1" applyFont="1">
      <alignment horizontal="center" shrinkToFit="0" vertical="center" wrapText="1"/>
    </xf>
    <xf borderId="18" fillId="7" fontId="10" numFmtId="0" xfId="0" applyAlignment="1" applyBorder="1" applyFont="1">
      <alignment horizontal="center" shrinkToFit="0" vertical="center" wrapText="1"/>
    </xf>
    <xf borderId="23" fillId="7" fontId="10" numFmtId="0" xfId="0" applyAlignment="1" applyBorder="1" applyFont="1">
      <alignment horizontal="center" shrinkToFit="0" vertical="center" wrapText="1"/>
    </xf>
    <xf borderId="22" fillId="7" fontId="10" numFmtId="0" xfId="0" applyAlignment="1" applyBorder="1" applyFont="1">
      <alignment horizontal="center" shrinkToFit="0" vertical="center" wrapText="1"/>
    </xf>
    <xf borderId="24" fillId="7" fontId="10" numFmtId="0" xfId="0" applyAlignment="1" applyBorder="1" applyFont="1">
      <alignment horizontal="center" shrinkToFit="0" vertical="center" wrapText="1"/>
    </xf>
    <xf borderId="22" fillId="7" fontId="7" numFmtId="0" xfId="0" applyAlignment="1" applyBorder="1" applyFont="1">
      <alignment horizontal="center" vertical="center"/>
    </xf>
    <xf borderId="17" fillId="7" fontId="7" numFmtId="0" xfId="0" applyAlignment="1" applyBorder="1" applyFont="1">
      <alignment horizontal="center" vertical="center"/>
    </xf>
    <xf borderId="17" fillId="0" fontId="7" numFmtId="0" xfId="0" applyAlignment="1" applyBorder="1" applyFont="1">
      <alignment horizontal="center" vertical="center"/>
    </xf>
    <xf borderId="25" fillId="8" fontId="11" numFmtId="0" xfId="0" applyAlignment="1" applyBorder="1" applyFill="1" applyFont="1">
      <alignment horizontal="center" shrinkToFit="0" vertical="center" wrapText="1"/>
    </xf>
    <xf borderId="25" fillId="8" fontId="11" numFmtId="0" xfId="0" applyAlignment="1" applyBorder="1" applyFont="1">
      <alignment horizontal="center" vertical="center"/>
    </xf>
    <xf borderId="17" fillId="0" fontId="11" numFmtId="0" xfId="0" applyAlignment="1" applyBorder="1" applyFont="1">
      <alignment horizontal="center" vertical="center"/>
    </xf>
    <xf borderId="17" fillId="0" fontId="11" numFmtId="0" xfId="0" applyAlignment="1" applyBorder="1" applyFont="1">
      <alignment horizontal="center" shrinkToFit="0" vertical="center" wrapText="1"/>
    </xf>
    <xf borderId="17" fillId="8" fontId="11" numFmtId="0" xfId="0" applyAlignment="1" applyBorder="1" applyFont="1">
      <alignment horizontal="center" readingOrder="0" vertical="center"/>
    </xf>
    <xf borderId="17" fillId="8" fontId="11" numFmtId="0" xfId="0" applyAlignment="1" applyBorder="1" applyFont="1">
      <alignment horizontal="center" vertical="center"/>
    </xf>
    <xf borderId="25" fillId="9" fontId="11" numFmtId="0" xfId="0" applyAlignment="1" applyBorder="1" applyFill="1" applyFont="1">
      <alignment horizontal="center" shrinkToFit="0" vertical="center" wrapText="1"/>
    </xf>
    <xf borderId="25" fillId="0" fontId="11" numFmtId="0" xfId="0" applyAlignment="1" applyBorder="1" applyFont="1">
      <alignment horizontal="center" shrinkToFit="0" vertical="center" wrapText="1"/>
    </xf>
    <xf borderId="18" fillId="8" fontId="11" numFmtId="0" xfId="0" applyAlignment="1" applyBorder="1" applyFont="1">
      <alignment horizontal="center" shrinkToFit="0" vertical="center" wrapText="1"/>
    </xf>
    <xf borderId="26" fillId="9" fontId="11" numFmtId="0" xfId="0" applyAlignment="1" applyBorder="1" applyFont="1">
      <alignment horizontal="center" shrinkToFit="0" vertical="center" wrapText="1"/>
    </xf>
    <xf borderId="27" fillId="9" fontId="11" numFmtId="0" xfId="0" applyAlignment="1" applyBorder="1" applyFont="1">
      <alignment horizontal="center" shrinkToFit="0" vertical="top" wrapText="1"/>
    </xf>
    <xf borderId="28" fillId="9" fontId="11" numFmtId="49" xfId="0" applyAlignment="1" applyBorder="1" applyFont="1" applyNumberFormat="1">
      <alignment horizontal="center" shrinkToFit="0" vertical="top" wrapText="1"/>
    </xf>
    <xf borderId="22" fillId="8" fontId="11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horizontal="center" vertical="center"/>
    </xf>
    <xf borderId="25" fillId="0" fontId="11" numFmtId="0" xfId="0" applyAlignment="1" applyBorder="1" applyFont="1">
      <alignment horizontal="center" vertical="center"/>
    </xf>
    <xf borderId="23" fillId="9" fontId="11" numFmtId="0" xfId="0" applyAlignment="1" applyBorder="1" applyFont="1">
      <alignment horizontal="center" shrinkToFit="0" vertical="center" wrapText="1"/>
    </xf>
    <xf borderId="29" fillId="0" fontId="3" numFmtId="0" xfId="0" applyAlignment="1" applyBorder="1" applyFont="1">
      <alignment vertical="center"/>
    </xf>
    <xf borderId="30" fillId="0" fontId="3" numFmtId="0" xfId="0" applyAlignment="1" applyBorder="1" applyFont="1">
      <alignment vertical="center"/>
    </xf>
    <xf borderId="17" fillId="8" fontId="11" numFmtId="0" xfId="0" applyAlignment="1" applyBorder="1" applyFont="1">
      <alignment horizontal="center" shrinkToFit="0" vertical="center" wrapText="1"/>
    </xf>
    <xf borderId="17" fillId="0" fontId="12" numFmtId="0" xfId="0" applyAlignment="1" applyBorder="1" applyFont="1">
      <alignment horizontal="center" vertical="center"/>
    </xf>
    <xf borderId="25" fillId="10" fontId="11" numFmtId="0" xfId="0" applyAlignment="1" applyBorder="1" applyFill="1" applyFont="1">
      <alignment horizontal="center" shrinkToFit="0" vertical="center" wrapText="1"/>
    </xf>
    <xf borderId="17" fillId="10" fontId="11" numFmtId="0" xfId="0" applyAlignment="1" applyBorder="1" applyFont="1">
      <alignment horizontal="center" shrinkToFit="0" vertical="center" wrapText="1"/>
    </xf>
    <xf borderId="31" fillId="9" fontId="11" numFmtId="0" xfId="0" applyAlignment="1" applyBorder="1" applyFont="1">
      <alignment horizontal="center" shrinkToFit="0" vertical="center" wrapText="1"/>
    </xf>
    <xf borderId="32" fillId="0" fontId="3" numFmtId="0" xfId="0" applyAlignment="1" applyBorder="1" applyFont="1">
      <alignment vertical="center"/>
    </xf>
    <xf borderId="33" fillId="0" fontId="3" numFmtId="0" xfId="0" applyAlignment="1" applyBorder="1" applyFont="1">
      <alignment vertical="center"/>
    </xf>
    <xf borderId="34" fillId="5" fontId="7" numFmtId="0" xfId="0" applyAlignment="1" applyBorder="1" applyFont="1">
      <alignment vertical="center"/>
    </xf>
    <xf borderId="35" fillId="0" fontId="13" numFmtId="0" xfId="0" applyAlignment="1" applyBorder="1" applyFont="1">
      <alignment horizontal="center" vertical="center"/>
    </xf>
    <xf borderId="35" fillId="11" fontId="14" numFmtId="0" xfId="0" applyAlignment="1" applyBorder="1" applyFill="1" applyFont="1">
      <alignment vertical="center"/>
    </xf>
    <xf borderId="35" fillId="0" fontId="15" numFmtId="0" xfId="0" applyAlignment="1" applyBorder="1" applyFont="1">
      <alignment vertical="center"/>
    </xf>
    <xf borderId="0" fillId="0" fontId="10" numFmtId="0" xfId="0" applyAlignment="1" applyFont="1">
      <alignment vertical="center"/>
    </xf>
    <xf borderId="0" fillId="0" fontId="16" numFmtId="0" xfId="0" applyAlignment="1" applyFont="1">
      <alignment vertical="center"/>
    </xf>
    <xf borderId="36" fillId="12" fontId="8" numFmtId="0" xfId="0" applyAlignment="1" applyBorder="1" applyFill="1" applyFont="1">
      <alignment horizontal="center" vertical="center"/>
    </xf>
    <xf borderId="37" fillId="0" fontId="3" numFmtId="0" xfId="0" applyAlignment="1" applyBorder="1" applyFont="1">
      <alignment vertical="center"/>
    </xf>
    <xf borderId="38" fillId="0" fontId="3" numFmtId="0" xfId="0" applyAlignment="1" applyBorder="1" applyFont="1">
      <alignment vertical="center"/>
    </xf>
    <xf borderId="39" fillId="12" fontId="8" numFmtId="0" xfId="0" applyAlignment="1" applyBorder="1" applyFont="1">
      <alignment horizontal="center" vertical="center"/>
    </xf>
    <xf borderId="39" fillId="12" fontId="8" numFmtId="0" xfId="0" applyAlignment="1" applyBorder="1" applyFont="1">
      <alignment horizontal="center" shrinkToFit="0" vertical="top" wrapText="1"/>
    </xf>
    <xf borderId="39" fillId="12" fontId="8" numFmtId="0" xfId="0" applyAlignment="1" applyBorder="1" applyFont="1">
      <alignment horizontal="center" shrinkToFit="0" vertical="center" wrapText="1"/>
    </xf>
    <xf borderId="39" fillId="7" fontId="7" numFmtId="0" xfId="0" applyAlignment="1" applyBorder="1" applyFont="1">
      <alignment horizontal="center" shrinkToFit="0" vertical="center" wrapText="1"/>
    </xf>
    <xf borderId="40" fillId="0" fontId="7" numFmtId="0" xfId="0" applyAlignment="1" applyBorder="1" applyFont="1">
      <alignment horizontal="center" vertical="center"/>
    </xf>
    <xf borderId="40" fillId="8" fontId="11" numFmtId="0" xfId="0" applyAlignment="1" applyBorder="1" applyFont="1">
      <alignment horizontal="center" vertical="center"/>
    </xf>
    <xf borderId="39" fillId="8" fontId="11" numFmtId="0" xfId="0" applyAlignment="1" applyBorder="1" applyFont="1">
      <alignment horizontal="center" vertical="center"/>
    </xf>
    <xf borderId="39" fillId="8" fontId="17" numFmtId="3" xfId="0" applyAlignment="1" applyBorder="1" applyFont="1" applyNumberFormat="1">
      <alignment horizontal="center" vertical="center"/>
    </xf>
    <xf borderId="39" fillId="8" fontId="17" numFmtId="0" xfId="0" applyAlignment="1" applyBorder="1" applyFont="1">
      <alignment horizontal="center" vertical="center"/>
    </xf>
    <xf borderId="39" fillId="0" fontId="18" numFmtId="0" xfId="0" applyAlignment="1" applyBorder="1" applyFont="1">
      <alignment horizontal="center" vertical="center"/>
    </xf>
    <xf borderId="39" fillId="8" fontId="11" numFmtId="0" xfId="0" applyAlignment="1" applyBorder="1" applyFont="1">
      <alignment horizontal="center" shrinkToFit="0" vertical="center" wrapText="1"/>
    </xf>
    <xf borderId="40" fillId="0" fontId="18" numFmtId="0" xfId="0" applyAlignment="1" applyBorder="1" applyFont="1">
      <alignment horizontal="center" shrinkToFit="0" vertical="center" wrapText="1"/>
    </xf>
    <xf borderId="40" fillId="8" fontId="11" numFmtId="0" xfId="0" applyAlignment="1" applyBorder="1" applyFont="1">
      <alignment horizontal="center" shrinkToFit="0" vertical="center" wrapText="1"/>
    </xf>
    <xf borderId="40" fillId="0" fontId="11" numFmtId="0" xfId="0" applyAlignment="1" applyBorder="1" applyFont="1">
      <alignment horizontal="center" shrinkToFit="0" vertical="center" wrapText="1"/>
    </xf>
    <xf borderId="40" fillId="8" fontId="7" numFmtId="0" xfId="0" applyAlignment="1" applyBorder="1" applyFont="1">
      <alignment horizontal="center" shrinkToFit="0" vertical="center" wrapText="1"/>
    </xf>
    <xf borderId="41" fillId="0" fontId="3" numFmtId="0" xfId="0" applyAlignment="1" applyBorder="1" applyFont="1">
      <alignment vertical="center"/>
    </xf>
    <xf borderId="42" fillId="0" fontId="3" numFmtId="0" xfId="0" applyAlignment="1" applyBorder="1" applyFont="1">
      <alignment vertical="center"/>
    </xf>
    <xf borderId="40" fillId="0" fontId="12" numFmtId="0" xfId="0" applyAlignment="1" applyBorder="1" applyFont="1">
      <alignment horizontal="center" vertical="center"/>
    </xf>
    <xf borderId="40" fillId="8" fontId="12" numFmtId="0" xfId="0" applyAlignment="1" applyBorder="1" applyFont="1">
      <alignment horizontal="center" shrinkToFit="0" vertical="center" wrapText="1"/>
    </xf>
    <xf borderId="40" fillId="8" fontId="7" numFmtId="0" xfId="0" applyAlignment="1" applyBorder="1" applyFont="1">
      <alignment horizontal="center" vertical="center"/>
    </xf>
    <xf borderId="0" fillId="0" fontId="8" numFmtId="0" xfId="0" applyAlignment="1" applyFont="1">
      <alignment horizontal="center" shrinkToFit="0" vertical="center" wrapText="1"/>
    </xf>
    <xf borderId="0" fillId="0" fontId="19" numFmtId="0" xfId="0" applyAlignment="1" applyFont="1">
      <alignment horizontal="center" vertical="center"/>
    </xf>
    <xf borderId="0" fillId="0" fontId="20" numFmtId="0" xfId="0" applyAlignment="1" applyFont="1">
      <alignment horizontal="center" shrinkToFit="0" vertical="center" wrapText="1"/>
    </xf>
    <xf borderId="43" fillId="13" fontId="8" numFmtId="0" xfId="0" applyAlignment="1" applyBorder="1" applyFill="1" applyFont="1">
      <alignment horizontal="center" vertical="center"/>
    </xf>
    <xf borderId="43" fillId="13" fontId="8" numFmtId="0" xfId="0" applyAlignment="1" applyBorder="1" applyFont="1">
      <alignment horizontal="center" shrinkToFit="0" vertical="center" wrapText="1"/>
    </xf>
    <xf borderId="43" fillId="13" fontId="21" numFmtId="0" xfId="0" applyAlignment="1" applyBorder="1" applyFont="1">
      <alignment horizontal="center" vertical="center"/>
    </xf>
    <xf borderId="43" fillId="14" fontId="8" numFmtId="0" xfId="0" applyAlignment="1" applyBorder="1" applyFill="1" applyFont="1">
      <alignment horizontal="center" vertical="center"/>
    </xf>
    <xf borderId="43" fillId="7" fontId="7" numFmtId="0" xfId="0" applyAlignment="1" applyBorder="1" applyFont="1">
      <alignment horizontal="center" shrinkToFit="0" vertical="center" wrapText="1"/>
    </xf>
    <xf borderId="43" fillId="15" fontId="7" numFmtId="0" xfId="0" applyAlignment="1" applyBorder="1" applyFill="1" applyFont="1">
      <alignment horizontal="center" shrinkToFit="0" vertical="center" wrapText="1"/>
    </xf>
    <xf borderId="43" fillId="0" fontId="7" numFmtId="0" xfId="0" applyAlignment="1" applyBorder="1" applyFont="1">
      <alignment horizontal="center" vertical="center"/>
    </xf>
    <xf borderId="43" fillId="8" fontId="11" numFmtId="0" xfId="0" applyAlignment="1" applyBorder="1" applyFont="1">
      <alignment horizontal="center" vertical="center"/>
    </xf>
    <xf borderId="43" fillId="0" fontId="11" numFmtId="0" xfId="0" applyAlignment="1" applyBorder="1" applyFont="1">
      <alignment horizontal="center" vertical="center"/>
    </xf>
    <xf borderId="43" fillId="8" fontId="11" numFmtId="0" xfId="0" applyAlignment="1" applyBorder="1" applyFont="1">
      <alignment horizontal="center" shrinkToFit="0" vertical="center" wrapText="1"/>
    </xf>
    <xf borderId="43" fillId="8" fontId="11" numFmtId="0" xfId="0" applyAlignment="1" applyBorder="1" applyFont="1">
      <alignment horizontal="left" shrinkToFit="0" vertical="center" wrapText="1"/>
    </xf>
    <xf borderId="43" fillId="11" fontId="17" numFmtId="49" xfId="0" applyAlignment="1" applyBorder="1" applyFont="1" applyNumberFormat="1">
      <alignment horizontal="center" vertical="center"/>
    </xf>
    <xf borderId="43" fillId="11" fontId="17" numFmtId="0" xfId="0" applyAlignment="1" applyBorder="1" applyFont="1">
      <alignment horizontal="center" vertical="center"/>
    </xf>
    <xf borderId="43" fillId="11" fontId="17" numFmtId="166" xfId="0" applyAlignment="1" applyBorder="1" applyFont="1" applyNumberFormat="1">
      <alignment horizontal="center" vertical="center"/>
    </xf>
    <xf borderId="43" fillId="0" fontId="11" numFmtId="0" xfId="0" applyAlignment="1" applyBorder="1" applyFont="1">
      <alignment horizontal="center" shrinkToFit="0" vertical="center" wrapText="1"/>
    </xf>
    <xf borderId="0" fillId="0" fontId="17" numFmtId="0" xfId="0" applyAlignment="1" applyFont="1">
      <alignment vertical="center"/>
    </xf>
    <xf borderId="34" fillId="16" fontId="16" numFmtId="0" xfId="0" applyAlignment="1" applyBorder="1" applyFill="1" applyFont="1">
      <alignment vertical="center"/>
    </xf>
    <xf borderId="34" fillId="16" fontId="17" numFmtId="0" xfId="0" applyAlignment="1" applyBorder="1" applyFont="1">
      <alignment vertical="center"/>
    </xf>
    <xf borderId="34" fillId="16" fontId="7" numFmtId="0" xfId="0" applyAlignment="1" applyBorder="1" applyFont="1">
      <alignment vertical="center"/>
    </xf>
    <xf borderId="34" fillId="16" fontId="10" numFmtId="0" xfId="0" applyAlignment="1" applyBorder="1" applyFont="1">
      <alignment vertical="center"/>
    </xf>
    <xf borderId="34" fillId="16" fontId="18" numFmtId="49" xfId="0" applyAlignment="1" applyBorder="1" applyFont="1" applyNumberFormat="1">
      <alignment vertical="center"/>
    </xf>
    <xf borderId="34" fillId="16" fontId="7" numFmtId="49" xfId="0" applyAlignment="1" applyBorder="1" applyFont="1" applyNumberFormat="1">
      <alignment vertical="center"/>
    </xf>
    <xf borderId="34" fillId="16" fontId="17" numFmtId="49" xfId="0" applyAlignment="1" applyBorder="1" applyFont="1" applyNumberFormat="1">
      <alignment vertical="center"/>
    </xf>
    <xf borderId="44" fillId="17" fontId="8" numFmtId="0" xfId="0" applyAlignment="1" applyBorder="1" applyFill="1" applyFont="1">
      <alignment horizontal="center" shrinkToFit="0" vertical="center" wrapText="1"/>
    </xf>
    <xf borderId="44" fillId="7" fontId="7" numFmtId="0" xfId="0" applyAlignment="1" applyBorder="1" applyFont="1">
      <alignment horizontal="center" vertical="center"/>
    </xf>
    <xf borderId="34" fillId="11" fontId="16" numFmtId="0" xfId="0" applyAlignment="1" applyBorder="1" applyFont="1">
      <alignment vertical="center"/>
    </xf>
    <xf borderId="44" fillId="0" fontId="7" numFmtId="0" xfId="0" applyAlignment="1" applyBorder="1" applyFont="1">
      <alignment horizontal="center" vertical="center"/>
    </xf>
    <xf borderId="44" fillId="8" fontId="7" numFmtId="0" xfId="0" applyAlignment="1" applyBorder="1" applyFont="1">
      <alignment horizontal="center" vertical="center"/>
    </xf>
    <xf borderId="44" fillId="0" fontId="7" numFmtId="0" xfId="0" applyAlignment="1" applyBorder="1" applyFont="1">
      <alignment horizontal="center" shrinkToFit="0" vertical="center" wrapText="1"/>
    </xf>
    <xf borderId="44" fillId="0" fontId="22" numFmtId="0" xfId="0" applyAlignment="1" applyBorder="1" applyFont="1">
      <alignment horizontal="center" vertical="center"/>
    </xf>
    <xf borderId="44" fillId="8" fontId="7" numFmtId="167" xfId="0" applyAlignment="1" applyBorder="1" applyFont="1" applyNumberFormat="1">
      <alignment horizontal="center" vertical="center"/>
    </xf>
    <xf borderId="0" fillId="0" fontId="23" numFmtId="0" xfId="0" applyAlignment="1" applyFont="1">
      <alignment vertical="center"/>
    </xf>
    <xf borderId="45" fillId="0" fontId="7" numFmtId="0" xfId="0" applyAlignment="1" applyBorder="1" applyFont="1">
      <alignment vertical="center"/>
    </xf>
    <xf borderId="46" fillId="17" fontId="8" numFmtId="0" xfId="0" applyAlignment="1" applyBorder="1" applyFont="1">
      <alignment horizontal="center" shrinkToFit="0" vertical="center" wrapText="1"/>
    </xf>
    <xf borderId="44" fillId="17" fontId="24" numFmtId="0" xfId="0" applyAlignment="1" applyBorder="1" applyFont="1">
      <alignment horizontal="center" shrinkToFit="0" vertical="center" wrapText="1"/>
    </xf>
    <xf borderId="44" fillId="7" fontId="25" numFmtId="0" xfId="0" applyAlignment="1" applyBorder="1" applyFont="1">
      <alignment horizontal="center" vertical="center"/>
    </xf>
    <xf borderId="47" fillId="7" fontId="25" numFmtId="0" xfId="0" applyAlignment="1" applyBorder="1" applyFont="1">
      <alignment horizontal="center" vertical="center"/>
    </xf>
    <xf borderId="0" fillId="0" fontId="25" numFmtId="0" xfId="0" applyAlignment="1" applyFont="1">
      <alignment horizontal="center" vertical="center"/>
    </xf>
    <xf borderId="46" fillId="7" fontId="25" numFmtId="0" xfId="0" applyAlignment="1" applyBorder="1" applyFont="1">
      <alignment horizontal="center" vertical="center"/>
    </xf>
    <xf borderId="44" fillId="8" fontId="25" numFmtId="0" xfId="0" applyAlignment="1" applyBorder="1" applyFont="1">
      <alignment horizontal="center" vertical="center"/>
    </xf>
    <xf borderId="34" fillId="14" fontId="16" numFmtId="0" xfId="0" applyAlignment="1" applyBorder="1" applyFont="1">
      <alignment vertical="center"/>
    </xf>
    <xf borderId="34" fillId="14" fontId="10" numFmtId="0" xfId="0" applyAlignment="1" applyBorder="1" applyFont="1">
      <alignment vertical="center"/>
    </xf>
    <xf borderId="34" fillId="14" fontId="26" numFmtId="0" xfId="0" applyAlignment="1" applyBorder="1" applyFont="1">
      <alignment vertical="center"/>
    </xf>
    <xf borderId="34" fillId="14" fontId="7" numFmtId="0" xfId="0" applyAlignment="1" applyBorder="1" applyFont="1">
      <alignment vertical="center"/>
    </xf>
    <xf borderId="0" fillId="0" fontId="12" numFmtId="0" xfId="0" applyAlignment="1" applyFont="1">
      <alignment vertical="center"/>
    </xf>
    <xf borderId="48" fillId="18" fontId="27" numFmtId="0" xfId="0" applyAlignment="1" applyBorder="1" applyFill="1" applyFont="1">
      <alignment horizontal="center" vertical="center"/>
    </xf>
    <xf borderId="49" fillId="0" fontId="3" numFmtId="0" xfId="0" applyAlignment="1" applyBorder="1" applyFont="1">
      <alignment vertical="center"/>
    </xf>
    <xf borderId="50" fillId="0" fontId="3" numFmtId="0" xfId="0" applyAlignment="1" applyBorder="1" applyFont="1">
      <alignment vertical="center"/>
    </xf>
    <xf borderId="0" fillId="0" fontId="12" numFmtId="0" xfId="0" applyAlignment="1" applyFont="1">
      <alignment horizontal="right" vertical="center"/>
    </xf>
    <xf borderId="51" fillId="0" fontId="3" numFmtId="0" xfId="0" applyAlignment="1" applyBorder="1" applyFont="1">
      <alignment vertical="center"/>
    </xf>
    <xf borderId="52" fillId="0" fontId="3" numFmtId="0" xfId="0" applyAlignment="1" applyBorder="1" applyFont="1">
      <alignment vertical="center"/>
    </xf>
    <xf borderId="53" fillId="0" fontId="3" numFmtId="0" xfId="0" applyAlignment="1" applyBorder="1" applyFont="1">
      <alignment vertical="center"/>
    </xf>
    <xf borderId="54" fillId="0" fontId="3" numFmtId="0" xfId="0" applyAlignment="1" applyBorder="1" applyFont="1">
      <alignment vertical="center"/>
    </xf>
    <xf borderId="55" fillId="0" fontId="3" numFmtId="0" xfId="0" applyAlignment="1" applyBorder="1" applyFont="1">
      <alignment vertical="center"/>
    </xf>
    <xf borderId="48" fillId="18" fontId="28" numFmtId="0" xfId="0" applyAlignment="1" applyBorder="1" applyFont="1">
      <alignment horizontal="center" vertical="center"/>
    </xf>
    <xf borderId="0" fillId="0" fontId="29" numFmtId="0" xfId="0" applyAlignment="1" applyFont="1">
      <alignment vertical="center"/>
    </xf>
    <xf borderId="0" fillId="0" fontId="30" numFmtId="0" xfId="0" applyAlignment="1" applyFont="1">
      <alignment vertical="center"/>
    </xf>
    <xf borderId="0" fillId="0" fontId="31" numFmtId="0" xfId="0" applyAlignment="1" applyFont="1">
      <alignment vertical="center"/>
    </xf>
    <xf borderId="0" fillId="0" fontId="12" numFmtId="0" xfId="0" applyAlignment="1" applyFont="1">
      <alignment horizontal="center" vertical="center"/>
    </xf>
    <xf borderId="0" fillId="0" fontId="11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56" fillId="19" fontId="32" numFmtId="0" xfId="0" applyAlignment="1" applyBorder="1" applyFill="1" applyFont="1">
      <alignment horizontal="center" shrinkToFit="0" vertical="center" wrapText="1"/>
    </xf>
    <xf borderId="57" fillId="0" fontId="3" numFmtId="0" xfId="0" applyAlignment="1" applyBorder="1" applyFont="1">
      <alignment vertical="center"/>
    </xf>
    <xf borderId="58" fillId="0" fontId="3" numFmtId="0" xfId="0" applyAlignment="1" applyBorder="1" applyFont="1">
      <alignment vertical="center"/>
    </xf>
    <xf borderId="59" fillId="20" fontId="33" numFmtId="0" xfId="0" applyAlignment="1" applyBorder="1" applyFill="1" applyFont="1">
      <alignment horizontal="center" vertical="center"/>
    </xf>
    <xf borderId="59" fillId="20" fontId="33" numFmtId="0" xfId="0" applyAlignment="1" applyBorder="1" applyFont="1">
      <alignment horizontal="center" shrinkToFit="0" vertical="center" wrapText="1"/>
    </xf>
    <xf borderId="60" fillId="20" fontId="33" numFmtId="0" xfId="0" applyAlignment="1" applyBorder="1" applyFont="1">
      <alignment horizontal="center" shrinkToFit="0" vertical="center" wrapText="1"/>
    </xf>
    <xf borderId="61" fillId="20" fontId="33" numFmtId="0" xfId="0" applyAlignment="1" applyBorder="1" applyFont="1">
      <alignment horizontal="center" shrinkToFit="0" vertical="center" wrapText="1"/>
    </xf>
    <xf borderId="8" fillId="20" fontId="33" numFmtId="0" xfId="0" applyAlignment="1" applyBorder="1" applyFont="1">
      <alignment horizontal="center" shrinkToFit="0" vertical="center" wrapText="1"/>
    </xf>
    <xf borderId="0" fillId="0" fontId="34" numFmtId="0" xfId="0" applyAlignment="1" applyFont="1">
      <alignment vertical="center"/>
    </xf>
    <xf borderId="8" fillId="16" fontId="20" numFmtId="0" xfId="0" applyAlignment="1" applyBorder="1" applyFont="1">
      <alignment horizontal="center" vertical="center"/>
    </xf>
    <xf borderId="62" fillId="16" fontId="20" numFmtId="0" xfId="0" applyAlignment="1" applyBorder="1" applyFont="1">
      <alignment vertical="center"/>
    </xf>
    <xf borderId="8" fillId="16" fontId="20" numFmtId="0" xfId="0" applyAlignment="1" applyBorder="1" applyFont="1">
      <alignment vertical="center"/>
    </xf>
    <xf borderId="34" fillId="11" fontId="34" numFmtId="0" xfId="0" applyAlignment="1" applyBorder="1" applyFont="1">
      <alignment vertical="center"/>
    </xf>
    <xf borderId="8" fillId="0" fontId="35" numFmtId="0" xfId="0" applyAlignment="1" applyBorder="1" applyFont="1">
      <alignment horizontal="center" vertical="center"/>
    </xf>
    <xf borderId="8" fillId="0" fontId="36" numFmtId="0" xfId="0" applyAlignment="1" applyBorder="1" applyFont="1">
      <alignment horizontal="center" vertical="center"/>
    </xf>
    <xf borderId="8" fillId="0" fontId="36" numFmtId="0" xfId="0" applyAlignment="1" applyBorder="1" applyFont="1">
      <alignment vertical="center"/>
    </xf>
    <xf borderId="63" fillId="0" fontId="7" numFmtId="0" xfId="0" applyAlignment="1" applyBorder="1" applyFont="1">
      <alignment vertical="center"/>
    </xf>
    <xf borderId="64" fillId="21" fontId="8" numFmtId="0" xfId="0" applyAlignment="1" applyBorder="1" applyFill="1" applyFont="1">
      <alignment horizontal="center" vertical="center"/>
    </xf>
    <xf borderId="64" fillId="21" fontId="8" numFmtId="0" xfId="0" applyAlignment="1" applyBorder="1" applyFont="1">
      <alignment horizontal="center" shrinkToFit="0" vertical="center" wrapText="1"/>
    </xf>
    <xf borderId="65" fillId="14" fontId="8" numFmtId="0" xfId="0" applyAlignment="1" applyBorder="1" applyFont="1">
      <alignment horizontal="center" vertical="center"/>
    </xf>
    <xf borderId="64" fillId="7" fontId="7" numFmtId="0" xfId="0" applyAlignment="1" applyBorder="1" applyFont="1">
      <alignment horizontal="center" shrinkToFit="0" vertical="center" wrapText="1"/>
    </xf>
    <xf borderId="64" fillId="11" fontId="7" numFmtId="0" xfId="0" applyAlignment="1" applyBorder="1" applyFont="1">
      <alignment horizontal="center" shrinkToFit="0" vertical="center" wrapText="1"/>
    </xf>
    <xf borderId="64" fillId="0" fontId="7" numFmtId="0" xfId="0" applyAlignment="1" applyBorder="1" applyFont="1">
      <alignment horizontal="center" vertical="center"/>
    </xf>
    <xf borderId="64" fillId="8" fontId="11" numFmtId="0" xfId="0" applyAlignment="1" applyBorder="1" applyFont="1">
      <alignment horizontal="center" vertical="center"/>
    </xf>
    <xf borderId="64" fillId="8" fontId="11" numFmtId="0" xfId="0" applyAlignment="1" applyBorder="1" applyFont="1">
      <alignment horizontal="left" shrinkToFit="0" vertical="center" wrapText="1"/>
    </xf>
    <xf borderId="64" fillId="11" fontId="7" numFmtId="166" xfId="0" applyAlignment="1" applyBorder="1" applyFont="1" applyNumberFormat="1">
      <alignment horizontal="center" shrinkToFit="0" vertical="center" wrapText="1"/>
    </xf>
    <xf borderId="0" fillId="0" fontId="11" numFmtId="0" xfId="0" applyAlignment="1" applyFont="1">
      <alignment horizontal="left" shrinkToFit="0" vertical="center" wrapText="1"/>
    </xf>
    <xf borderId="66" fillId="21" fontId="8" numFmtId="0" xfId="0" applyAlignment="1" applyBorder="1" applyFont="1">
      <alignment horizontal="center" vertical="center"/>
    </xf>
    <xf borderId="67" fillId="0" fontId="37" numFmtId="0" xfId="0" applyAlignment="1" applyBorder="1" applyFont="1">
      <alignment horizontal="left" vertical="center"/>
    </xf>
    <xf borderId="68" fillId="0" fontId="3" numFmtId="0" xfId="0" applyAlignment="1" applyBorder="1" applyFont="1">
      <alignment vertical="center"/>
    </xf>
    <xf borderId="69" fillId="0" fontId="3" numFmtId="0" xfId="0" applyAlignment="1" applyBorder="1" applyFont="1">
      <alignment vertical="center"/>
    </xf>
    <xf borderId="0" fillId="0" fontId="16" numFmtId="0" xfId="0" applyAlignment="1" applyFont="1">
      <alignment horizontal="center" vertical="center"/>
    </xf>
    <xf borderId="0" fillId="0" fontId="10" numFmtId="0" xfId="0" applyAlignment="1" applyFont="1">
      <alignment horizontal="center" vertical="center"/>
    </xf>
    <xf borderId="70" fillId="22" fontId="8" numFmtId="0" xfId="0" applyAlignment="1" applyBorder="1" applyFill="1" applyFont="1">
      <alignment horizontal="center" vertical="center"/>
    </xf>
    <xf borderId="71" fillId="22" fontId="8" numFmtId="0" xfId="0" applyAlignment="1" applyBorder="1" applyFont="1">
      <alignment horizontal="center" vertical="center"/>
    </xf>
    <xf borderId="72" fillId="22" fontId="8" numFmtId="0" xfId="0" applyAlignment="1" applyBorder="1" applyFont="1">
      <alignment horizontal="center" vertical="center"/>
    </xf>
    <xf borderId="70" fillId="7" fontId="7" numFmtId="0" xfId="0" applyAlignment="1" applyBorder="1" applyFont="1">
      <alignment horizontal="center" shrinkToFit="0" vertical="center" wrapText="1"/>
    </xf>
    <xf borderId="71" fillId="7" fontId="7" numFmtId="0" xfId="0" applyAlignment="1" applyBorder="1" applyFont="1">
      <alignment horizontal="center" shrinkToFit="0" vertical="center" wrapText="1"/>
    </xf>
    <xf borderId="72" fillId="7" fontId="7" numFmtId="0" xfId="0" applyAlignment="1" applyBorder="1" applyFont="1">
      <alignment horizontal="center" shrinkToFit="0" vertical="center" wrapText="1"/>
    </xf>
    <xf borderId="70" fillId="0" fontId="7" numFmtId="0" xfId="0" applyAlignment="1" applyBorder="1" applyFont="1">
      <alignment horizontal="center" vertical="center"/>
    </xf>
    <xf borderId="70" fillId="8" fontId="38" numFmtId="0" xfId="0" applyAlignment="1" applyBorder="1" applyFont="1">
      <alignment horizontal="center" vertical="center"/>
    </xf>
    <xf borderId="70" fillId="8" fontId="11" numFmtId="0" xfId="0" applyAlignment="1" applyBorder="1" applyFont="1">
      <alignment horizontal="center" vertical="center"/>
    </xf>
    <xf borderId="70" fillId="8" fontId="38" numFmtId="0" xfId="0" applyAlignment="1" applyBorder="1" applyFont="1">
      <alignment horizontal="center" shrinkToFit="0" vertical="center" wrapText="1"/>
    </xf>
    <xf borderId="71" fillId="8" fontId="38" numFmtId="0" xfId="0" applyAlignment="1" applyBorder="1" applyFont="1">
      <alignment horizontal="left" shrinkToFit="0" vertical="center" wrapText="1"/>
    </xf>
    <xf borderId="72" fillId="11" fontId="7" numFmtId="0" xfId="0" applyAlignment="1" applyBorder="1" applyFont="1">
      <alignment horizontal="center" shrinkToFit="0" vertical="center" wrapText="1"/>
    </xf>
    <xf borderId="70" fillId="8" fontId="11" numFmtId="0" xfId="0" applyAlignment="1" applyBorder="1" applyFont="1">
      <alignment horizontal="center" shrinkToFit="0" vertical="center" wrapText="1"/>
    </xf>
    <xf borderId="72" fillId="0" fontId="7" numFmtId="0" xfId="0" applyAlignment="1" applyBorder="1" applyFont="1">
      <alignment vertical="center"/>
    </xf>
    <xf borderId="73" fillId="23" fontId="8" numFmtId="0" xfId="0" applyAlignment="1" applyBorder="1" applyFill="1" applyFont="1">
      <alignment horizontal="center" vertical="center"/>
    </xf>
    <xf borderId="73" fillId="23" fontId="8" numFmtId="0" xfId="0" applyAlignment="1" applyBorder="1" applyFont="1">
      <alignment horizontal="center" shrinkToFit="0" vertical="center" wrapText="1"/>
    </xf>
    <xf borderId="73" fillId="7" fontId="7" numFmtId="0" xfId="0" applyAlignment="1" applyBorder="1" applyFont="1">
      <alignment horizontal="center" shrinkToFit="0" vertical="center" wrapText="1"/>
    </xf>
    <xf borderId="73" fillId="7" fontId="7" numFmtId="168" xfId="0" applyAlignment="1" applyBorder="1" applyFont="1" applyNumberFormat="1">
      <alignment horizontal="center" shrinkToFit="0" vertical="center" wrapText="1"/>
    </xf>
    <xf borderId="73" fillId="0" fontId="7" numFmtId="0" xfId="0" applyAlignment="1" applyBorder="1" applyFont="1">
      <alignment horizontal="center" vertical="center"/>
    </xf>
    <xf borderId="73" fillId="8" fontId="11" numFmtId="0" xfId="0" applyAlignment="1" applyBorder="1" applyFont="1">
      <alignment horizontal="center" vertical="center"/>
    </xf>
    <xf borderId="73" fillId="0" fontId="11" numFmtId="0" xfId="0" applyAlignment="1" applyBorder="1" applyFont="1">
      <alignment horizontal="center" vertical="center"/>
    </xf>
    <xf borderId="73" fillId="8" fontId="11" numFmtId="9" xfId="0" applyAlignment="1" applyBorder="1" applyFont="1" applyNumberFormat="1">
      <alignment horizontal="center" vertical="center"/>
    </xf>
    <xf borderId="25" fillId="24" fontId="8" numFmtId="0" xfId="0" applyAlignment="1" applyBorder="1" applyFill="1" applyFont="1">
      <alignment horizontal="center" vertical="center"/>
    </xf>
    <xf borderId="25" fillId="24" fontId="8" numFmtId="0" xfId="0" applyAlignment="1" applyBorder="1" applyFont="1">
      <alignment horizontal="center" shrinkToFit="0" vertical="center" wrapText="1"/>
    </xf>
    <xf borderId="74" fillId="24" fontId="8" numFmtId="0" xfId="0" applyAlignment="1" applyBorder="1" applyFont="1">
      <alignment horizontal="center" shrinkToFit="0" vertical="center" wrapText="1"/>
    </xf>
    <xf borderId="75" fillId="0" fontId="3" numFmtId="0" xfId="0" applyAlignment="1" applyBorder="1" applyFont="1">
      <alignment vertical="center"/>
    </xf>
    <xf borderId="25" fillId="7" fontId="7" numFmtId="0" xfId="0" applyAlignment="1" applyBorder="1" applyFont="1">
      <alignment horizontal="center" shrinkToFit="0" vertical="center" wrapText="1"/>
    </xf>
    <xf borderId="25" fillId="7" fontId="7" numFmtId="168" xfId="0" applyAlignment="1" applyBorder="1" applyFont="1" applyNumberFormat="1">
      <alignment horizontal="center" shrinkToFit="0" vertical="center" wrapText="1"/>
    </xf>
    <xf borderId="74" fillId="7" fontId="7" numFmtId="0" xfId="0" applyAlignment="1" applyBorder="1" applyFont="1">
      <alignment horizontal="center" shrinkToFit="0" vertical="center" wrapText="1"/>
    </xf>
    <xf borderId="25" fillId="0" fontId="7" numFmtId="0" xfId="0" applyAlignment="1" applyBorder="1" applyFont="1">
      <alignment horizontal="center" vertical="center"/>
    </xf>
    <xf borderId="25" fillId="11" fontId="18" numFmtId="0" xfId="0" applyAlignment="1" applyBorder="1" applyFont="1">
      <alignment horizontal="center" vertical="center"/>
    </xf>
    <xf borderId="74" fillId="0" fontId="11" numFmtId="0" xfId="0" applyAlignment="1" applyBorder="1" applyFont="1">
      <alignment horizontal="center" shrinkToFit="0" vertical="center" wrapText="1"/>
    </xf>
    <xf borderId="25" fillId="0" fontId="11" numFmtId="0" xfId="0" applyAlignment="1" applyBorder="1" applyFont="1">
      <alignment horizontal="left" vertical="center"/>
    </xf>
    <xf borderId="25" fillId="0" fontId="12" numFmtId="0" xfId="0" applyAlignment="1" applyBorder="1" applyFont="1">
      <alignment horizontal="center" vertical="center"/>
    </xf>
    <xf borderId="0" fillId="0" fontId="11" numFmtId="0" xfId="0" applyAlignment="1" applyFont="1">
      <alignment horizontal="center" shrinkToFit="0" vertical="center" wrapText="1"/>
    </xf>
    <xf borderId="76" fillId="0" fontId="3" numFmtId="0" xfId="0" applyAlignment="1" applyBorder="1" applyFont="1">
      <alignment vertical="center"/>
    </xf>
    <xf borderId="77" fillId="24" fontId="8" numFmtId="0" xfId="0" applyAlignment="1" applyBorder="1" applyFont="1">
      <alignment horizontal="center" shrinkToFit="0" vertical="center" wrapText="1"/>
    </xf>
    <xf borderId="77" fillId="7" fontId="7" numFmtId="0" xfId="0" applyAlignment="1" applyBorder="1" applyFont="1">
      <alignment horizontal="center" shrinkToFit="0" vertical="center" wrapText="1"/>
    </xf>
    <xf borderId="74" fillId="8" fontId="11" numFmtId="0" xfId="0" applyAlignment="1" applyBorder="1" applyFont="1">
      <alignment horizontal="center" vertical="center"/>
    </xf>
    <xf borderId="25" fillId="0" fontId="22" numFmtId="0" xfId="0" applyAlignment="1" applyBorder="1" applyFont="1">
      <alignment horizontal="center" vertical="center"/>
    </xf>
    <xf borderId="78" fillId="25" fontId="8" numFmtId="0" xfId="0" applyAlignment="1" applyBorder="1" applyFill="1" applyFont="1">
      <alignment horizontal="center" vertical="center"/>
    </xf>
    <xf borderId="78" fillId="25" fontId="8" numFmtId="0" xfId="0" applyAlignment="1" applyBorder="1" applyFont="1">
      <alignment horizontal="center" shrinkToFit="0" vertical="center" wrapText="1"/>
    </xf>
    <xf borderId="78" fillId="7" fontId="7" numFmtId="0" xfId="0" applyAlignment="1" applyBorder="1" applyFont="1">
      <alignment horizontal="center" shrinkToFit="0" vertical="center" wrapText="1"/>
    </xf>
    <xf borderId="78" fillId="0" fontId="7" numFmtId="0" xfId="0" applyAlignment="1" applyBorder="1" applyFont="1">
      <alignment horizontal="center" vertical="center"/>
    </xf>
    <xf borderId="78" fillId="8" fontId="11" numFmtId="0" xfId="0" applyAlignment="1" applyBorder="1" applyFont="1">
      <alignment horizontal="center" vertical="center"/>
    </xf>
    <xf borderId="79" fillId="26" fontId="8" numFmtId="0" xfId="0" applyAlignment="1" applyBorder="1" applyFill="1" applyFont="1">
      <alignment horizontal="center" vertical="center"/>
    </xf>
    <xf borderId="79" fillId="26" fontId="8" numFmtId="0" xfId="0" applyAlignment="1" applyBorder="1" applyFont="1">
      <alignment horizontal="center" shrinkToFit="0" vertical="center" wrapText="1"/>
    </xf>
    <xf borderId="79" fillId="7" fontId="7" numFmtId="0" xfId="0" applyAlignment="1" applyBorder="1" applyFont="1">
      <alignment horizontal="center" shrinkToFit="0" vertical="center" wrapText="1"/>
    </xf>
    <xf borderId="79" fillId="0" fontId="7" numFmtId="0" xfId="0" applyAlignment="1" applyBorder="1" applyFont="1">
      <alignment horizontal="center" vertical="center"/>
    </xf>
    <xf borderId="79" fillId="9" fontId="39" numFmtId="0" xfId="0" applyAlignment="1" applyBorder="1" applyFont="1">
      <alignment horizontal="center" shrinkToFit="0" vertical="center" wrapText="1"/>
    </xf>
    <xf borderId="79" fillId="11" fontId="18" numFmtId="0" xfId="0" applyAlignment="1" applyBorder="1" applyFont="1">
      <alignment horizontal="center" shrinkToFit="0" vertical="center" wrapText="1"/>
    </xf>
    <xf borderId="79" fillId="8" fontId="18" numFmtId="0" xfId="0" applyAlignment="1" applyBorder="1" applyFont="1">
      <alignment horizontal="center" shrinkToFit="0" vertical="center" wrapText="1"/>
    </xf>
    <xf borderId="79" fillId="0" fontId="12" numFmtId="0" xfId="0" applyAlignment="1" applyBorder="1" applyFont="1">
      <alignment horizontal="center" vertical="center"/>
    </xf>
    <xf borderId="80" fillId="0" fontId="7" numFmtId="0" xfId="0" applyAlignment="1" applyBorder="1" applyFont="1">
      <alignment vertical="center"/>
    </xf>
    <xf borderId="81" fillId="0" fontId="7" numFmtId="0" xfId="0" applyAlignment="1" applyBorder="1" applyFont="1">
      <alignment vertical="center"/>
    </xf>
    <xf borderId="82" fillId="0" fontId="7" numFmtId="0" xfId="0" applyAlignment="1" applyBorder="1" applyFont="1">
      <alignment vertical="center"/>
    </xf>
    <xf borderId="83" fillId="0" fontId="7" numFmtId="0" xfId="0" applyAlignment="1" applyBorder="1" applyFont="1">
      <alignment vertical="center"/>
    </xf>
    <xf borderId="84" fillId="0" fontId="7" numFmtId="0" xfId="0" applyAlignment="1" applyBorder="1" applyFont="1">
      <alignment vertical="center"/>
    </xf>
    <xf borderId="0" fillId="0" fontId="40" numFmtId="169" xfId="0" applyAlignment="1" applyFont="1" applyNumberFormat="1">
      <alignment horizontal="left" vertical="center"/>
    </xf>
    <xf borderId="0" fillId="0" fontId="40" numFmtId="169" xfId="0" applyAlignment="1" applyFont="1" applyNumberFormat="1">
      <alignment horizontal="right" vertical="center"/>
    </xf>
    <xf borderId="0" fillId="0" fontId="40" numFmtId="169" xfId="0" applyAlignment="1" applyFont="1" applyNumberFormat="1">
      <alignment vertical="center"/>
    </xf>
    <xf borderId="0" fillId="0" fontId="40" numFmtId="169" xfId="0" applyAlignment="1" applyFont="1" applyNumberFormat="1">
      <alignment horizontal="center" vertical="center"/>
    </xf>
    <xf borderId="85" fillId="0" fontId="40" numFmtId="0" xfId="0" applyAlignment="1" applyBorder="1" applyFont="1">
      <alignment horizontal="left" vertical="center"/>
    </xf>
    <xf borderId="85" fillId="0" fontId="3" numFmtId="0" xfId="0" applyAlignment="1" applyBorder="1" applyFont="1">
      <alignment vertical="center"/>
    </xf>
    <xf borderId="0" fillId="0" fontId="40" numFmtId="0" xfId="0" applyAlignment="1" applyFont="1">
      <alignment horizontal="right" vertical="bottom"/>
    </xf>
    <xf borderId="0" fillId="0" fontId="40" numFmtId="0" xfId="0" applyAlignment="1" applyFont="1">
      <alignment vertical="bottom"/>
    </xf>
    <xf borderId="0" fillId="0" fontId="40" numFmtId="0" xfId="0" applyAlignment="1" applyFont="1">
      <alignment horizontal="left" vertical="bottom"/>
    </xf>
    <xf borderId="83" fillId="0" fontId="41" numFmtId="0" xfId="0" applyAlignment="1" applyBorder="1" applyFont="1">
      <alignment vertical="center"/>
    </xf>
    <xf borderId="0" fillId="0" fontId="42" numFmtId="0" xfId="0" applyAlignment="1" applyFont="1">
      <alignment horizontal="right" vertical="bottom"/>
    </xf>
    <xf borderId="0" fillId="0" fontId="42" numFmtId="0" xfId="0" applyAlignment="1" applyFont="1">
      <alignment horizontal="left" vertical="bottom"/>
    </xf>
    <xf borderId="0" fillId="0" fontId="43" numFmtId="0" xfId="0" applyAlignment="1" applyFont="1">
      <alignment vertical="center"/>
    </xf>
    <xf borderId="0" fillId="0" fontId="44" numFmtId="0" xfId="0" applyAlignment="1" applyFont="1">
      <alignment horizontal="center" vertical="center"/>
    </xf>
    <xf borderId="0" fillId="0" fontId="45" numFmtId="0" xfId="0" applyAlignment="1" applyFont="1">
      <alignment horizontal="center" vertical="center"/>
    </xf>
    <xf borderId="0" fillId="0" fontId="10" numFmtId="0" xfId="0" applyAlignment="1" applyFont="1">
      <alignment horizontal="center" shrinkToFit="0" vertical="center" wrapText="1"/>
    </xf>
    <xf borderId="0" fillId="0" fontId="46" numFmtId="0" xfId="0" applyAlignment="1" applyFont="1">
      <alignment horizontal="center" vertical="center"/>
    </xf>
    <xf borderId="0" fillId="0" fontId="47" numFmtId="0" xfId="0" applyAlignment="1" applyFont="1">
      <alignment horizontal="center" vertical="center"/>
    </xf>
    <xf borderId="0" fillId="0" fontId="15" numFmtId="0" xfId="0" applyAlignment="1" applyFont="1">
      <alignment vertical="center"/>
    </xf>
    <xf borderId="0" fillId="0" fontId="48" numFmtId="0" xfId="0" applyAlignment="1" applyFont="1">
      <alignment horizontal="left" shrinkToFit="0" vertical="top" wrapText="1"/>
    </xf>
    <xf borderId="84" fillId="0" fontId="49" numFmtId="0" xfId="0" applyAlignment="1" applyBorder="1" applyFont="1">
      <alignment vertical="center"/>
    </xf>
    <xf borderId="86" fillId="0" fontId="50" numFmtId="0" xfId="0" applyAlignment="1" applyBorder="1" applyFont="1">
      <alignment horizontal="center" vertical="center"/>
    </xf>
    <xf borderId="86" fillId="0" fontId="3" numFmtId="0" xfId="0" applyAlignment="1" applyBorder="1" applyFont="1">
      <alignment vertical="center"/>
    </xf>
    <xf borderId="86" fillId="0" fontId="50" numFmtId="0" xfId="0" applyAlignment="1" applyBorder="1" applyFont="1">
      <alignment horizontal="center" shrinkToFit="0" vertical="center" wrapText="1"/>
    </xf>
    <xf borderId="83" fillId="0" fontId="51" numFmtId="0" xfId="0" applyAlignment="1" applyBorder="1" applyFont="1">
      <alignment vertical="center"/>
    </xf>
    <xf borderId="87" fillId="0" fontId="51" numFmtId="0" xfId="0" applyAlignment="1" applyBorder="1" applyFont="1">
      <alignment horizontal="center" shrinkToFit="0" vertical="center" wrapText="1"/>
    </xf>
    <xf borderId="87" fillId="0" fontId="3" numFmtId="0" xfId="0" applyAlignment="1" applyBorder="1" applyFont="1">
      <alignment vertical="center"/>
    </xf>
    <xf borderId="87" fillId="0" fontId="51" numFmtId="0" xfId="0" applyAlignment="1" applyBorder="1" applyFont="1">
      <alignment horizontal="center" vertical="center"/>
    </xf>
    <xf borderId="88" fillId="0" fontId="51" numFmtId="0" xfId="0" applyAlignment="1" applyBorder="1" applyFont="1">
      <alignment horizontal="center" vertical="center"/>
    </xf>
    <xf borderId="88" fillId="0" fontId="3" numFmtId="0" xfId="0" applyAlignment="1" applyBorder="1" applyFont="1">
      <alignment vertical="center"/>
    </xf>
    <xf borderId="89" fillId="0" fontId="7" numFmtId="0" xfId="0" applyAlignment="1" applyBorder="1" applyFont="1">
      <alignment horizontal="center" shrinkToFit="0" vertical="center" wrapText="1"/>
    </xf>
    <xf borderId="89" fillId="0" fontId="3" numFmtId="0" xfId="0" applyAlignment="1" applyBorder="1" applyFont="1">
      <alignment vertical="center"/>
    </xf>
    <xf borderId="88" fillId="0" fontId="51" numFmtId="0" xfId="0" applyAlignment="1" applyBorder="1" applyFont="1">
      <alignment horizontal="center" shrinkToFit="0" vertical="center" wrapText="1"/>
    </xf>
    <xf borderId="85" fillId="0" fontId="51" numFmtId="0" xfId="0" applyAlignment="1" applyBorder="1" applyFont="1">
      <alignment horizontal="center" vertical="center"/>
    </xf>
    <xf borderId="85" fillId="0" fontId="51" numFmtId="0" xfId="0" applyAlignment="1" applyBorder="1" applyFont="1">
      <alignment horizontal="center" shrinkToFit="0" vertical="center" wrapText="1"/>
    </xf>
    <xf borderId="90" fillId="0" fontId="7" numFmtId="0" xfId="0" applyAlignment="1" applyBorder="1" applyFont="1">
      <alignment horizontal="center" shrinkToFit="0" vertical="center" wrapText="1"/>
    </xf>
    <xf borderId="90" fillId="0" fontId="3" numFmtId="0" xfId="0" applyAlignment="1" applyBorder="1" applyFont="1">
      <alignment vertical="center"/>
    </xf>
    <xf borderId="84" fillId="0" fontId="51" numFmtId="0" xfId="0" applyAlignment="1" applyBorder="1" applyFont="1">
      <alignment vertical="center"/>
    </xf>
    <xf borderId="0" fillId="0" fontId="51" numFmtId="0" xfId="0" applyAlignment="1" applyFont="1">
      <alignment vertical="center"/>
    </xf>
    <xf borderId="91" fillId="0" fontId="51" numFmtId="0" xfId="0" applyAlignment="1" applyBorder="1" applyFont="1">
      <alignment horizontal="center" shrinkToFit="0" vertical="center" wrapText="1"/>
    </xf>
    <xf borderId="91" fillId="0" fontId="3" numFmtId="0" xfId="0" applyAlignment="1" applyBorder="1" applyFont="1">
      <alignment vertical="center"/>
    </xf>
    <xf borderId="91" fillId="0" fontId="51" numFmtId="0" xfId="0" applyAlignment="1" applyBorder="1" applyFont="1">
      <alignment horizontal="center" vertical="center"/>
    </xf>
    <xf borderId="91" fillId="0" fontId="52" numFmtId="0" xfId="0" applyAlignment="1" applyBorder="1" applyFont="1">
      <alignment horizontal="center" vertical="center"/>
    </xf>
    <xf borderId="83" fillId="0" fontId="52" numFmtId="0" xfId="0" applyAlignment="1" applyBorder="1" applyFont="1">
      <alignment vertical="center"/>
    </xf>
    <xf borderId="91" fillId="0" fontId="52" numFmtId="0" xfId="0" applyAlignment="1" applyBorder="1" applyFont="1">
      <alignment horizontal="center" shrinkToFit="0" vertical="center" wrapText="1"/>
    </xf>
    <xf borderId="90" fillId="0" fontId="10" numFmtId="0" xfId="0" applyAlignment="1" applyBorder="1" applyFont="1">
      <alignment horizontal="center" shrinkToFit="0" vertical="center" wrapText="1"/>
    </xf>
    <xf borderId="84" fillId="0" fontId="52" numFmtId="0" xfId="0" applyAlignment="1" applyBorder="1" applyFont="1">
      <alignment vertical="center"/>
    </xf>
    <xf borderId="0" fillId="0" fontId="52" numFmtId="0" xfId="0" applyAlignment="1" applyFont="1">
      <alignment vertical="center"/>
    </xf>
    <xf borderId="0" fillId="0" fontId="51" numFmtId="0" xfId="0" applyAlignment="1" applyFont="1">
      <alignment horizontal="center" vertical="center"/>
    </xf>
    <xf borderId="0" fillId="0" fontId="51" numFmtId="0" xfId="0" applyAlignment="1" applyFont="1">
      <alignment horizontal="center" shrinkToFit="0" vertical="center" wrapText="1"/>
    </xf>
    <xf borderId="90" fillId="0" fontId="51" numFmtId="0" xfId="0" applyAlignment="1" applyBorder="1" applyFont="1">
      <alignment vertical="center"/>
    </xf>
    <xf borderId="34" fillId="27" fontId="45" numFmtId="0" xfId="0" applyAlignment="1" applyBorder="1" applyFill="1" applyFont="1">
      <alignment horizontal="center" vertical="center"/>
    </xf>
    <xf borderId="92" fillId="0" fontId="51" numFmtId="0" xfId="0" applyAlignment="1" applyBorder="1" applyFont="1">
      <alignment horizontal="center" shrinkToFit="0" vertical="center" wrapText="1"/>
    </xf>
    <xf borderId="92" fillId="0" fontId="3" numFmtId="0" xfId="0" applyAlignment="1" applyBorder="1" applyFont="1">
      <alignment vertical="center"/>
    </xf>
    <xf borderId="92" fillId="0" fontId="51" numFmtId="0" xfId="0" applyAlignment="1" applyBorder="1" applyFont="1">
      <alignment horizontal="center" vertical="center"/>
    </xf>
    <xf borderId="89" fillId="0" fontId="51" numFmtId="0" xfId="0" applyAlignment="1" applyBorder="1" applyFont="1">
      <alignment horizontal="center" vertical="center"/>
    </xf>
    <xf borderId="89" fillId="0" fontId="51" numFmtId="169" xfId="0" applyAlignment="1" applyBorder="1" applyFont="1" applyNumberFormat="1">
      <alignment horizontal="center" vertical="center"/>
    </xf>
    <xf borderId="89" fillId="0" fontId="51" numFmtId="0" xfId="0" applyAlignment="1" applyBorder="1" applyFont="1">
      <alignment horizontal="center" shrinkToFit="0" vertical="center" wrapText="1"/>
    </xf>
    <xf borderId="91" fillId="0" fontId="51" numFmtId="169" xfId="0" applyAlignment="1" applyBorder="1" applyFont="1" applyNumberFormat="1">
      <alignment horizontal="center" vertical="center"/>
    </xf>
    <xf borderId="90" fillId="0" fontId="51" numFmtId="0" xfId="0" applyAlignment="1" applyBorder="1" applyFont="1">
      <alignment horizontal="center" vertical="center"/>
    </xf>
    <xf borderId="90" fillId="0" fontId="51" numFmtId="0" xfId="0" applyAlignment="1" applyBorder="1" applyFont="1">
      <alignment horizontal="center" shrinkToFit="0" vertical="center" wrapText="1"/>
    </xf>
    <xf borderId="90" fillId="0" fontId="7" numFmtId="0" xfId="0" applyAlignment="1" applyBorder="1" applyFont="1">
      <alignment horizontal="center" vertical="center"/>
    </xf>
    <xf borderId="0" fillId="0" fontId="50" numFmtId="0" xfId="0" applyAlignment="1" applyFont="1">
      <alignment horizontal="center" vertical="center"/>
    </xf>
    <xf borderId="86" fillId="0" fontId="50" numFmtId="0" xfId="0" applyAlignment="1" applyBorder="1" applyFont="1">
      <alignment horizontal="left" vertical="center"/>
    </xf>
    <xf borderId="0" fillId="0" fontId="53" numFmtId="0" xfId="0" applyAlignment="1" applyFont="1">
      <alignment vertical="center"/>
    </xf>
    <xf borderId="85" fillId="0" fontId="50" numFmtId="0" xfId="0" applyAlignment="1" applyBorder="1" applyFont="1">
      <alignment horizontal="right" vertical="center"/>
    </xf>
    <xf borderId="93" fillId="0" fontId="3" numFmtId="0" xfId="0" applyAlignment="1" applyBorder="1" applyFont="1">
      <alignment vertical="center"/>
    </xf>
    <xf borderId="94" fillId="0" fontId="47" numFmtId="0" xfId="0" applyAlignment="1" applyBorder="1" applyFont="1">
      <alignment horizontal="left" vertical="center"/>
    </xf>
    <xf borderId="85" fillId="0" fontId="51" numFmtId="9" xfId="0" applyAlignment="1" applyBorder="1" applyFont="1" applyNumberFormat="1">
      <alignment horizontal="center" vertical="center"/>
    </xf>
    <xf borderId="0" fillId="0" fontId="51" numFmtId="9" xfId="0" applyAlignment="1" applyFont="1" applyNumberFormat="1">
      <alignment horizontal="center" vertical="center"/>
    </xf>
    <xf borderId="85" fillId="0" fontId="51" numFmtId="9" xfId="0" applyAlignment="1" applyBorder="1" applyFont="1" applyNumberFormat="1">
      <alignment horizontal="center" shrinkToFit="0" vertical="center" wrapText="1"/>
    </xf>
    <xf borderId="0" fillId="0" fontId="51" numFmtId="9" xfId="0" applyAlignment="1" applyFont="1" applyNumberFormat="1">
      <alignment horizontal="center" shrinkToFit="0" vertical="center" wrapText="1"/>
    </xf>
    <xf borderId="0" fillId="0" fontId="50" numFmtId="0" xfId="0" applyAlignment="1" applyFont="1">
      <alignment vertical="center"/>
    </xf>
    <xf borderId="0" fillId="0" fontId="51" numFmtId="0" xfId="0" applyAlignment="1" applyFont="1">
      <alignment shrinkToFit="0" vertical="center" wrapText="1"/>
    </xf>
    <xf borderId="0" fillId="0" fontId="50" numFmtId="0" xfId="0" applyAlignment="1" applyFont="1">
      <alignment horizontal="left" vertical="center"/>
    </xf>
    <xf borderId="95" fillId="0" fontId="51" numFmtId="0" xfId="0" applyAlignment="1" applyBorder="1" applyFont="1">
      <alignment horizontal="left" vertical="center"/>
    </xf>
    <xf borderId="90" fillId="0" fontId="7" numFmtId="0" xfId="0" applyAlignment="1" applyBorder="1" applyFont="1">
      <alignment vertical="center"/>
    </xf>
    <xf borderId="96" fillId="0" fontId="7" numFmtId="0" xfId="0" applyAlignment="1" applyBorder="1" applyFont="1">
      <alignment vertical="center"/>
    </xf>
    <xf borderId="97" fillId="0" fontId="51" numFmtId="0" xfId="0" applyAlignment="1" applyBorder="1" applyFont="1">
      <alignment horizontal="left" shrinkToFit="0" vertical="center" wrapText="1"/>
    </xf>
    <xf borderId="98" fillId="0" fontId="3" numFmtId="0" xfId="0" applyAlignment="1" applyBorder="1" applyFont="1">
      <alignment vertical="center"/>
    </xf>
    <xf borderId="83" fillId="0" fontId="10" numFmtId="0" xfId="0" applyAlignment="1" applyBorder="1" applyFont="1">
      <alignment vertical="center"/>
    </xf>
    <xf borderId="97" fillId="0" fontId="52" numFmtId="0" xfId="0" applyAlignment="1" applyBorder="1" applyFont="1">
      <alignment horizontal="left" shrinkToFit="0" vertical="center" wrapText="1"/>
    </xf>
    <xf borderId="84" fillId="0" fontId="10" numFmtId="0" xfId="0" applyAlignment="1" applyBorder="1" applyFont="1">
      <alignment vertical="center"/>
    </xf>
    <xf borderId="94" fillId="0" fontId="51" numFmtId="0" xfId="0" applyAlignment="1" applyBorder="1" applyFont="1">
      <alignment horizontal="left" shrinkToFit="0" vertical="center" wrapText="1"/>
    </xf>
    <xf borderId="99" fillId="0" fontId="7" numFmtId="0" xfId="0" applyAlignment="1" applyBorder="1" applyFont="1">
      <alignment horizontal="center" vertical="center"/>
    </xf>
    <xf borderId="99" fillId="0" fontId="3" numFmtId="0" xfId="0" applyAlignment="1" applyBorder="1" applyFont="1">
      <alignment vertical="center"/>
    </xf>
    <xf borderId="99" fillId="0" fontId="7" numFmtId="0" xfId="0" applyAlignment="1" applyBorder="1" applyFont="1">
      <alignment vertical="center"/>
    </xf>
    <xf borderId="0" fillId="0" fontId="54" numFmtId="0" xfId="0" applyAlignment="1" applyFont="1">
      <alignment horizontal="right" vertical="center"/>
    </xf>
    <xf borderId="0" fillId="0" fontId="55" numFmtId="0" xfId="0" applyAlignment="1" applyFont="1">
      <alignment horizontal="right" vertical="center"/>
    </xf>
    <xf borderId="0" fillId="0" fontId="55" numFmtId="0" xfId="0" applyAlignment="1" applyFont="1">
      <alignment vertical="center"/>
    </xf>
    <xf borderId="0" fillId="0" fontId="56" numFmtId="0" xfId="0" applyAlignment="1" applyFont="1">
      <alignment horizontal="right" vertical="center"/>
    </xf>
    <xf borderId="100" fillId="0" fontId="7" numFmtId="0" xfId="0" applyAlignment="1" applyBorder="1" applyFont="1">
      <alignment vertical="center"/>
    </xf>
    <xf borderId="101" fillId="0" fontId="7" numFmtId="0" xfId="0" applyAlignment="1" applyBorder="1" applyFont="1">
      <alignment vertical="center"/>
    </xf>
    <xf borderId="102" fillId="0" fontId="7" numFmtId="0" xfId="0" applyAlignment="1" applyBorder="1" applyFont="1">
      <alignment vertical="center"/>
    </xf>
    <xf borderId="103" fillId="8" fontId="7" numFmtId="0" xfId="0" applyAlignment="1" applyBorder="1" applyFont="1">
      <alignment horizontal="left" vertical="center"/>
    </xf>
    <xf borderId="104" fillId="0" fontId="3" numFmtId="0" xfId="0" applyAlignment="1" applyBorder="1" applyFont="1">
      <alignment vertical="center"/>
    </xf>
    <xf borderId="105" fillId="0" fontId="3" numFmtId="0" xfId="0" applyAlignment="1" applyBorder="1" applyFont="1">
      <alignment vertical="center"/>
    </xf>
    <xf borderId="106" fillId="24" fontId="8" numFmtId="170" xfId="0" applyAlignment="1" applyBorder="1" applyFont="1" applyNumberFormat="1">
      <alignment horizontal="center" vertical="center"/>
    </xf>
    <xf borderId="107" fillId="24" fontId="8" numFmtId="170" xfId="0" applyAlignment="1" applyBorder="1" applyFont="1" applyNumberFormat="1">
      <alignment horizontal="center" vertical="center"/>
    </xf>
    <xf borderId="108" fillId="24" fontId="8" numFmtId="170" xfId="0" applyAlignment="1" applyBorder="1" applyFont="1" applyNumberFormat="1">
      <alignment horizontal="center" vertical="center"/>
    </xf>
    <xf borderId="109" fillId="0" fontId="7" numFmtId="170" xfId="0" applyAlignment="1" applyBorder="1" applyFont="1" applyNumberFormat="1">
      <alignment horizontal="center" vertical="center"/>
    </xf>
    <xf borderId="110" fillId="0" fontId="7" numFmtId="0" xfId="0" applyAlignment="1" applyBorder="1" applyFont="1">
      <alignment horizontal="center" vertical="center"/>
    </xf>
    <xf borderId="111" fillId="0" fontId="7" numFmtId="170" xfId="0" applyAlignment="1" applyBorder="1" applyFont="1" applyNumberFormat="1">
      <alignment horizontal="center" vertical="center"/>
    </xf>
    <xf borderId="112" fillId="0" fontId="7" numFmtId="0" xfId="0" applyAlignment="1" applyBorder="1" applyFont="1">
      <alignment horizontal="center" vertical="center"/>
    </xf>
    <xf borderId="113" fillId="0" fontId="7" numFmtId="0" xfId="0" applyAlignment="1" applyBorder="1" applyFont="1">
      <alignment horizontal="center" vertical="center"/>
    </xf>
    <xf borderId="114" fillId="0" fontId="7" numFmtId="0" xfId="0" applyAlignment="1" applyBorder="1" applyFont="1">
      <alignment vertical="center"/>
    </xf>
    <xf borderId="34" fillId="28" fontId="8" numFmtId="0" xfId="0" applyAlignment="1" applyBorder="1" applyFill="1" applyFont="1">
      <alignment horizontal="center" vertical="center"/>
    </xf>
    <xf borderId="34" fillId="29" fontId="8" numFmtId="0" xfId="0" applyAlignment="1" applyBorder="1" applyFill="1" applyFont="1">
      <alignment horizontal="center" vertical="center"/>
    </xf>
    <xf borderId="34" fillId="27" fontId="8" numFmtId="0" xfId="0" applyAlignment="1" applyBorder="1" applyFont="1">
      <alignment horizontal="center" vertical="center"/>
    </xf>
    <xf borderId="115" fillId="24" fontId="8" numFmtId="0" xfId="0" applyAlignment="1" applyBorder="1" applyFont="1">
      <alignment horizontal="center" vertical="center"/>
    </xf>
    <xf borderId="34" fillId="13" fontId="8" numFmtId="0" xfId="0" applyAlignment="1" applyBorder="1" applyFont="1">
      <alignment horizontal="center" vertical="center"/>
    </xf>
    <xf borderId="34" fillId="24" fontId="8" numFmtId="0" xfId="0" applyAlignment="1" applyBorder="1" applyFont="1">
      <alignment horizontal="center" vertical="center"/>
    </xf>
    <xf borderId="34" fillId="30" fontId="8" numFmtId="0" xfId="0" applyAlignment="1" applyBorder="1" applyFill="1" applyFont="1">
      <alignment horizontal="center" vertical="center"/>
    </xf>
    <xf borderId="74" fillId="0" fontId="7" numFmtId="0" xfId="0" applyAlignment="1" applyBorder="1" applyFont="1">
      <alignment horizontal="center" shrinkToFit="0" vertical="center" wrapText="1"/>
    </xf>
    <xf borderId="74" fillId="0" fontId="7" numFmtId="0" xfId="0" applyAlignment="1" applyBorder="1" applyFont="1">
      <alignment horizontal="center" vertical="center"/>
    </xf>
    <xf borderId="0" fillId="0" fontId="7" numFmtId="166" xfId="0" applyAlignment="1" applyFont="1" applyNumberFormat="1">
      <alignment vertical="center"/>
    </xf>
    <xf borderId="0" fillId="0" fontId="8" numFmtId="0" xfId="0" applyAlignment="1" applyFont="1">
      <alignment vertical="center"/>
    </xf>
    <xf borderId="116" fillId="31" fontId="57" numFmtId="0" xfId="0" applyAlignment="1" applyBorder="1" applyFill="1" applyFont="1">
      <alignment horizontal="center" vertical="center"/>
    </xf>
    <xf borderId="117" fillId="31" fontId="57" numFmtId="0" xfId="0" applyAlignment="1" applyBorder="1" applyFont="1">
      <alignment horizontal="center" vertical="center"/>
    </xf>
    <xf borderId="118" fillId="0" fontId="3" numFmtId="0" xfId="0" applyAlignment="1" applyBorder="1" applyFont="1">
      <alignment vertical="center"/>
    </xf>
    <xf borderId="119" fillId="0" fontId="3" numFmtId="0" xfId="0" applyAlignment="1" applyBorder="1" applyFont="1">
      <alignment vertical="center"/>
    </xf>
    <xf borderId="116" fillId="0" fontId="7" numFmtId="169" xfId="0" applyAlignment="1" applyBorder="1" applyFont="1" applyNumberFormat="1">
      <alignment horizontal="center" vertical="center"/>
    </xf>
    <xf borderId="116" fillId="0" fontId="7" numFmtId="0" xfId="0" applyAlignment="1" applyBorder="1" applyFont="1">
      <alignment horizontal="center" vertical="center"/>
    </xf>
    <xf borderId="117" fillId="0" fontId="7" numFmtId="0" xfId="0" applyAlignment="1" applyBorder="1" applyFont="1">
      <alignment horizontal="left" vertical="center"/>
    </xf>
    <xf borderId="117" fillId="0" fontId="7" numFmtId="0" xfId="0" applyAlignment="1" applyBorder="1" applyFont="1">
      <alignment horizontal="left" shrinkToFit="0" vertical="center" wrapText="1"/>
    </xf>
    <xf borderId="117" fillId="0" fontId="7" numFmtId="169" xfId="0" applyAlignment="1" applyBorder="1" applyFont="1" applyNumberFormat="1">
      <alignment horizontal="left" vertical="center"/>
    </xf>
    <xf borderId="0" fillId="0" fontId="49" numFmtId="0" xfId="0" applyAlignment="1" applyFont="1">
      <alignment horizontal="center" vertical="center"/>
    </xf>
    <xf borderId="0" fillId="0" fontId="7" numFmtId="20" xfId="0" applyAlignment="1" applyFont="1" applyNumberFormat="1">
      <alignment horizontal="center" vertical="center"/>
    </xf>
    <xf borderId="0" fillId="0" fontId="7" numFmtId="49" xfId="0" applyAlignment="1" applyFont="1" applyNumberFormat="1">
      <alignment horizontal="center" vertical="center"/>
    </xf>
  </cellXfs>
  <cellStyles count="1">
    <cellStyle xfId="0" name="Normal" builtinId="0"/>
  </cellStyles>
  <dxfs count="13">
    <dxf>
      <font>
        <color theme="0"/>
      </font>
      <fill>
        <patternFill patternType="none"/>
      </fill>
      <border/>
    </dxf>
    <dxf>
      <font>
        <color rgb="FFA5A5A5"/>
      </font>
      <fill>
        <patternFill patternType="none"/>
      </fill>
      <border/>
    </dxf>
    <dxf>
      <font>
        <color rgb="FF009AFA"/>
      </font>
      <fill>
        <patternFill patternType="none"/>
      </fill>
      <border/>
    </dxf>
    <dxf>
      <font>
        <color rgb="FF28BAA1"/>
      </font>
      <fill>
        <patternFill patternType="none"/>
      </fill>
      <border/>
    </dxf>
    <dxf>
      <font>
        <color rgb="FFFC9200"/>
      </font>
      <fill>
        <patternFill patternType="none"/>
      </fill>
      <border/>
    </dxf>
    <dxf>
      <font>
        <color rgb="FF9767C2"/>
      </font>
      <fill>
        <patternFill patternType="none"/>
      </fill>
      <border/>
    </dxf>
    <dxf>
      <font>
        <color rgb="FFE73F79"/>
      </font>
      <fill>
        <patternFill patternType="none"/>
      </fill>
      <border/>
    </dxf>
    <dxf>
      <font>
        <color rgb="FFED462E"/>
      </font>
      <fill>
        <patternFill patternType="none"/>
      </fill>
      <border/>
    </dxf>
    <dxf>
      <font>
        <color rgb="FF685FC5"/>
      </font>
      <fill>
        <patternFill patternType="none"/>
      </fill>
      <border/>
    </dxf>
    <dxf>
      <font>
        <color rgb="FF00B0F0"/>
      </font>
      <fill>
        <patternFill patternType="none"/>
      </fill>
      <border/>
    </dxf>
    <dxf>
      <font>
        <color rgb="FFB9B900"/>
      </font>
      <fill>
        <patternFill patternType="none"/>
      </fill>
      <border/>
    </dxf>
    <dxf>
      <font>
        <color rgb="FFB6D31B"/>
      </font>
      <fill>
        <patternFill patternType="none"/>
      </fill>
      <border/>
    </dxf>
    <dxf>
      <font>
        <color rgb="FFAEABAB"/>
      </font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22" Type="http://schemas.openxmlformats.org/officeDocument/2006/relationships/worksheet" Target="worksheets/sheet18.xml"/><Relationship Id="rId21" Type="http://schemas.openxmlformats.org/officeDocument/2006/relationships/worksheet" Target="worksheets/sheet17.xml"/><Relationship Id="rId24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06/relationships/vbaProject" Target="vbaProject.bin"/><Relationship Id="rId9" Type="http://schemas.openxmlformats.org/officeDocument/2006/relationships/worksheet" Target="worksheets/sheet5.xml"/><Relationship Id="rId25" Type="http://customschemas.google.com/relationships/workbookmetadata" Target="metadata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19" Type="http://schemas.openxmlformats.org/officeDocument/2006/relationships/worksheet" Target="worksheets/sheet15.xml"/><Relationship Id="rId18" Type="http://schemas.openxmlformats.org/officeDocument/2006/relationships/worksheet" Target="worksheets/sheet1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12.png"/><Relationship Id="rId2" Type="http://schemas.openxmlformats.org/officeDocument/2006/relationships/image" Target="../media/image11.png"/><Relationship Id="rId3" Type="http://schemas.openxmlformats.org/officeDocument/2006/relationships/image" Target="../media/image10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3.png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21.png"/><Relationship Id="rId2" Type="http://schemas.openxmlformats.org/officeDocument/2006/relationships/image" Target="../media/image20.png"/><Relationship Id="rId3" Type="http://schemas.openxmlformats.org/officeDocument/2006/relationships/image" Target="../media/image23.png"/><Relationship Id="rId4" Type="http://schemas.openxmlformats.org/officeDocument/2006/relationships/image" Target="../media/image26.png"/><Relationship Id="rId11" Type="http://schemas.openxmlformats.org/officeDocument/2006/relationships/image" Target="../media/image18.png"/><Relationship Id="rId10" Type="http://schemas.openxmlformats.org/officeDocument/2006/relationships/image" Target="../media/image22.png"/><Relationship Id="rId12" Type="http://schemas.openxmlformats.org/officeDocument/2006/relationships/image" Target="../media/image24.png"/><Relationship Id="rId9" Type="http://schemas.openxmlformats.org/officeDocument/2006/relationships/image" Target="../media/image17.png"/><Relationship Id="rId5" Type="http://schemas.openxmlformats.org/officeDocument/2006/relationships/image" Target="../media/image19.png"/><Relationship Id="rId6" Type="http://schemas.openxmlformats.org/officeDocument/2006/relationships/image" Target="../media/image16.png"/><Relationship Id="rId7" Type="http://schemas.openxmlformats.org/officeDocument/2006/relationships/image" Target="../media/image25.png"/><Relationship Id="rId8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0</xdr:row>
      <xdr:rowOff>38100</xdr:rowOff>
    </xdr:from>
    <xdr:ext cx="3467100" cy="762000"/>
    <xdr:pic>
      <xdr:nvPicPr>
        <xdr:cNvPr descr="2015-10-14_113715.JP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0</xdr:row>
      <xdr:rowOff>209550</xdr:rowOff>
    </xdr:from>
    <xdr:ext cx="1990725" cy="314325"/>
    <xdr:sp>
      <xdr:nvSpPr>
        <xdr:cNvPr id="3" name="Shape 3"/>
        <xdr:cNvSpPr txBox="1"/>
      </xdr:nvSpPr>
      <xdr:spPr>
        <a:xfrm>
          <a:off x="4355400" y="3627600"/>
          <a:ext cx="1981200" cy="3048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1C79FF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FiCo</a:t>
          </a:r>
          <a:r>
            <a:rPr b="1" i="0" lang="en-US" sz="1800">
              <a:solidFill>
                <a:srgbClr val="1C79FF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 計算服務</a:t>
          </a:r>
          <a:endParaRPr b="1" i="0" sz="1800">
            <a:solidFill>
              <a:srgbClr val="1C79FF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0</xdr:col>
      <xdr:colOff>19050</xdr:colOff>
      <xdr:row>0</xdr:row>
      <xdr:rowOff>38100</xdr:rowOff>
    </xdr:from>
    <xdr:ext cx="561975" cy="6191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4" name="Shape 4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E73F79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FiBo</a:t>
          </a:r>
          <a:r>
            <a:rPr b="1" i="0" lang="en-US" sz="1800">
              <a:solidFill>
                <a:srgbClr val="E73F79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 物件儲存服務</a:t>
          </a:r>
          <a:endParaRPr b="1" i="0" sz="1800">
            <a:solidFill>
              <a:srgbClr val="E73F79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0</xdr:row>
      <xdr:rowOff>209550</xdr:rowOff>
    </xdr:from>
    <xdr:ext cx="2152650" cy="295275"/>
    <xdr:sp>
      <xdr:nvSpPr>
        <xdr:cNvPr id="5" name="Shape 5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28BAA1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LBS 負載平衡</a:t>
          </a:r>
          <a:endParaRPr sz="1400"/>
        </a:p>
      </xdr:txBody>
    </xdr:sp>
    <xdr:clientData fLocksWithSheet="0"/>
  </xdr:oneCellAnchor>
  <xdr:oneCellAnchor>
    <xdr:from>
      <xdr:col>0</xdr:col>
      <xdr:colOff>19050</xdr:colOff>
      <xdr:row>0</xdr:row>
      <xdr:rowOff>38100</xdr:rowOff>
    </xdr:from>
    <xdr:ext cx="561975" cy="61912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6" name="Shape 6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FC9200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DBS 資料庫服務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7" name="Shape 7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B8D226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BDS 大數據服務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6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8" name="Shape 8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9767C2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MQS 訊息佇列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7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9" name="Shape 9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ED462E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SFS 檔案系統服務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8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10" name="Shape 10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685FC5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資源編配服務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9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219075</xdr:colOff>
      <xdr:row>0</xdr:row>
      <xdr:rowOff>209550</xdr:rowOff>
    </xdr:from>
    <xdr:ext cx="2457450" cy="314325"/>
    <xdr:sp>
      <xdr:nvSpPr>
        <xdr:cNvPr id="11" name="Shape 11"/>
        <xdr:cNvSpPr txBox="1"/>
      </xdr:nvSpPr>
      <xdr:spPr>
        <a:xfrm>
          <a:off x="4120931" y="3627600"/>
          <a:ext cx="2450139" cy="3048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009AFA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CIS 容器基礎設施</a:t>
          </a:r>
          <a:r>
            <a:rPr b="1" i="0" lang="en-US" sz="1800">
              <a:solidFill>
                <a:srgbClr val="009AFA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服務</a:t>
          </a:r>
          <a:endParaRPr b="1" i="0" sz="1800">
            <a:solidFill>
              <a:srgbClr val="009AFA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1</xdr:col>
      <xdr:colOff>219075</xdr:colOff>
      <xdr:row>8</xdr:row>
      <xdr:rowOff>171450</xdr:rowOff>
    </xdr:from>
    <xdr:ext cx="1581150" cy="361950"/>
    <xdr:sp>
      <xdr:nvSpPr>
        <xdr:cNvPr id="12" name="Shape 12"/>
        <xdr:cNvSpPr txBox="1"/>
      </xdr:nvSpPr>
      <xdr:spPr>
        <a:xfrm>
          <a:off x="4558600" y="3602200"/>
          <a:ext cx="1574800" cy="3556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009AFA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Docker Hub</a:t>
          </a:r>
          <a:endParaRPr sz="1400"/>
        </a:p>
      </xdr:txBody>
    </xdr:sp>
    <xdr:clientData fLocksWithSheet="0"/>
  </xdr:oneCellAnchor>
  <xdr:oneCellAnchor>
    <xdr:from>
      <xdr:col>1</xdr:col>
      <xdr:colOff>219075</xdr:colOff>
      <xdr:row>18</xdr:row>
      <xdr:rowOff>190500</xdr:rowOff>
    </xdr:from>
    <xdr:ext cx="2533650" cy="371475"/>
    <xdr:sp>
      <xdr:nvSpPr>
        <xdr:cNvPr id="13" name="Shape 13"/>
        <xdr:cNvSpPr txBox="1"/>
      </xdr:nvSpPr>
      <xdr:spPr>
        <a:xfrm>
          <a:off x="4079175" y="3599025"/>
          <a:ext cx="2533650" cy="36195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009AFA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Poseidon</a:t>
          </a:r>
          <a:endParaRPr sz="1400"/>
        </a:p>
      </xdr:txBody>
    </xdr:sp>
    <xdr:clientData fLocksWithSheet="0"/>
  </xdr:oneCellAnchor>
  <xdr:oneCellAnchor>
    <xdr:from>
      <xdr:col>0</xdr:col>
      <xdr:colOff>19050</xdr:colOff>
      <xdr:row>0</xdr:row>
      <xdr:rowOff>38100</xdr:rowOff>
    </xdr:from>
    <xdr:ext cx="581025" cy="638175"/>
    <xdr:pic>
      <xdr:nvPicPr>
        <xdr:cNvPr id="0" name="image1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8</xdr:row>
      <xdr:rowOff>19050</xdr:rowOff>
    </xdr:from>
    <xdr:ext cx="581025" cy="638175"/>
    <xdr:pic>
      <xdr:nvPicPr>
        <xdr:cNvPr id="0" name="image1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18</xdr:row>
      <xdr:rowOff>38100</xdr:rowOff>
    </xdr:from>
    <xdr:ext cx="581025" cy="638175"/>
    <xdr:pic>
      <xdr:nvPicPr>
        <xdr:cNvPr id="0" name="image10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676275</xdr:colOff>
      <xdr:row>0</xdr:row>
      <xdr:rowOff>209550</xdr:rowOff>
    </xdr:from>
    <xdr:ext cx="2152650" cy="295275"/>
    <xdr:sp>
      <xdr:nvSpPr>
        <xdr:cNvPr id="14" name="Shape 14"/>
        <xdr:cNvSpPr txBox="1"/>
      </xdr:nvSpPr>
      <xdr:spPr>
        <a:xfrm>
          <a:off x="4272850" y="3633950"/>
          <a:ext cx="2146300" cy="2921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B9B900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憑證服務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95325" cy="695325"/>
    <xdr:pic>
      <xdr:nvPicPr>
        <xdr:cNvPr id="0" name="image1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209550</xdr:colOff>
      <xdr:row>0</xdr:row>
      <xdr:rowOff>209550</xdr:rowOff>
    </xdr:from>
    <xdr:ext cx="1990725" cy="314325"/>
    <xdr:sp>
      <xdr:nvSpPr>
        <xdr:cNvPr id="15" name="Shape 15"/>
        <xdr:cNvSpPr txBox="1"/>
      </xdr:nvSpPr>
      <xdr:spPr>
        <a:xfrm>
          <a:off x="4355400" y="3627600"/>
          <a:ext cx="1981200" cy="304800"/>
        </a:xfrm>
        <a:prstGeom prst="rect">
          <a:avLst/>
        </a:prstGeom>
        <a:noFill/>
        <a:ln>
          <a:noFill/>
        </a:ln>
      </xdr:spPr>
      <xdr:txBody>
        <a:bodyPr anchorCtr="0" anchor="ctr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1800">
              <a:solidFill>
                <a:srgbClr val="A2267C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FiWo</a:t>
          </a:r>
          <a:r>
            <a:rPr b="1" i="0" lang="en-US" sz="1800">
              <a:solidFill>
                <a:srgbClr val="A2267C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 桌面服務</a:t>
          </a:r>
          <a:endParaRPr b="1" i="0" sz="1800">
            <a:solidFill>
              <a:srgbClr val="A2267C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0</xdr:col>
      <xdr:colOff>19050</xdr:colOff>
      <xdr:row>0</xdr:row>
      <xdr:rowOff>38100</xdr:rowOff>
    </xdr:from>
    <xdr:ext cx="581025" cy="638175"/>
    <xdr:pic>
      <xdr:nvPicPr>
        <xdr:cNvPr id="0" name="image1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24</xdr:col>
      <xdr:colOff>523875</xdr:colOff>
      <xdr:row>1</xdr:row>
      <xdr:rowOff>57150</xdr:rowOff>
    </xdr:from>
    <xdr:ext cx="3209925" cy="523875"/>
    <xdr:sp>
      <xdr:nvSpPr>
        <xdr:cNvPr id="16" name="Shape 16"/>
        <xdr:cNvSpPr txBox="1"/>
      </xdr:nvSpPr>
      <xdr:spPr>
        <a:xfrm>
          <a:off x="3745800" y="3522825"/>
          <a:ext cx="3200400" cy="51435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b="1" i="0" lang="en-US" sz="2400">
              <a:solidFill>
                <a:srgbClr val="2BAED1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雲高玉山雲-資源交付資訊</a:t>
          </a:r>
          <a:endParaRPr sz="1400"/>
        </a:p>
      </xdr:txBody>
    </xdr:sp>
    <xdr:clientData fLocksWithSheet="0"/>
  </xdr:oneCellAnchor>
  <xdr:oneCellAnchor>
    <xdr:from>
      <xdr:col>30</xdr:col>
      <xdr:colOff>123825</xdr:colOff>
      <xdr:row>1</xdr:row>
      <xdr:rowOff>238125</xdr:rowOff>
    </xdr:from>
    <xdr:ext cx="1914525" cy="419100"/>
    <xdr:sp>
      <xdr:nvSpPr>
        <xdr:cNvPr id="17" name="Shape 17"/>
        <xdr:cNvSpPr/>
      </xdr:nvSpPr>
      <xdr:spPr>
        <a:xfrm>
          <a:off x="4393500" y="3575213"/>
          <a:ext cx="1905000" cy="409575"/>
        </a:xfrm>
        <a:prstGeom prst="roundRect">
          <a:avLst>
            <a:gd fmla="val 16667" name="adj"/>
          </a:avLst>
        </a:prstGeom>
        <a:solidFill>
          <a:srgbClr val="00B0F0"/>
        </a:solidFill>
        <a:ln>
          <a:noFill/>
        </a:ln>
      </xdr:spPr>
      <xdr:txBody>
        <a:bodyPr anchorCtr="0" anchor="t" bIns="45700" lIns="91425" spcFirstLastPara="1" rIns="91425" wrap="square" tIns="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800" cap="none">
              <a:solidFill>
                <a:srgbClr val="FEFEFE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另存PDF</a:t>
          </a:r>
          <a:endParaRPr b="1" i="0" sz="1800" cap="none">
            <a:solidFill>
              <a:srgbClr val="FEFEFE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30</xdr:col>
      <xdr:colOff>123825</xdr:colOff>
      <xdr:row>4</xdr:row>
      <xdr:rowOff>57150</xdr:rowOff>
    </xdr:from>
    <xdr:ext cx="1914525" cy="428625"/>
    <xdr:sp>
      <xdr:nvSpPr>
        <xdr:cNvPr id="18" name="Shape 18"/>
        <xdr:cNvSpPr/>
      </xdr:nvSpPr>
      <xdr:spPr>
        <a:xfrm>
          <a:off x="4393500" y="3570450"/>
          <a:ext cx="1905000" cy="419100"/>
        </a:xfrm>
        <a:prstGeom prst="roundRect">
          <a:avLst>
            <a:gd fmla="val 16667" name="adj"/>
          </a:avLst>
        </a:prstGeom>
        <a:solidFill>
          <a:schemeClr val="dk2"/>
        </a:solidFill>
        <a:ln>
          <a:noFill/>
        </a:ln>
      </xdr:spPr>
      <xdr:txBody>
        <a:bodyPr anchorCtr="0" anchor="t" bIns="45700" lIns="91425" spcFirstLastPara="1" rIns="91425" wrap="square" tIns="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800" cap="none">
              <a:solidFill>
                <a:srgbClr val="FEFEFE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Admin mode</a:t>
          </a:r>
          <a:endParaRPr b="1" i="0" sz="1800" cap="none">
            <a:solidFill>
              <a:srgbClr val="FEFEFE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30</xdr:col>
      <xdr:colOff>123825</xdr:colOff>
      <xdr:row>6</xdr:row>
      <xdr:rowOff>19050</xdr:rowOff>
    </xdr:from>
    <xdr:ext cx="1914525" cy="428625"/>
    <xdr:sp>
      <xdr:nvSpPr>
        <xdr:cNvPr id="19" name="Shape 19"/>
        <xdr:cNvSpPr/>
      </xdr:nvSpPr>
      <xdr:spPr>
        <a:xfrm>
          <a:off x="4393500" y="3570450"/>
          <a:ext cx="1905000" cy="419100"/>
        </a:xfrm>
        <a:prstGeom prst="roundRect">
          <a:avLst>
            <a:gd fmla="val 16667" name="adj"/>
          </a:avLst>
        </a:prstGeom>
        <a:solidFill>
          <a:srgbClr val="239682"/>
        </a:solidFill>
        <a:ln>
          <a:noFill/>
        </a:ln>
      </xdr:spPr>
      <xdr:txBody>
        <a:bodyPr anchorCtr="0" anchor="t" bIns="45700" lIns="91425" spcFirstLastPara="1" rIns="91425" wrap="square" tIns="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1" i="0" lang="en-US" sz="1800" cap="none">
              <a:solidFill>
                <a:srgbClr val="FEFEFE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User mode</a:t>
          </a:r>
          <a:endParaRPr b="1" i="0" sz="1800" cap="none">
            <a:solidFill>
              <a:srgbClr val="FEFEFE"/>
            </a:solidFill>
            <a:latin typeface="Microsoft JhengHei"/>
            <a:ea typeface="Microsoft JhengHei"/>
            <a:cs typeface="Microsoft JhengHei"/>
            <a:sym typeface="Microsoft JhengHei"/>
          </a:endParaRPr>
        </a:p>
      </xdr:txBody>
    </xdr:sp>
    <xdr:clientData fLocksWithSheet="0"/>
  </xdr:oneCellAnchor>
  <xdr:oneCellAnchor>
    <xdr:from>
      <xdr:col>30</xdr:col>
      <xdr:colOff>123825</xdr:colOff>
      <xdr:row>7</xdr:row>
      <xdr:rowOff>219075</xdr:rowOff>
    </xdr:from>
    <xdr:ext cx="1914525" cy="428625"/>
    <xdr:sp>
      <xdr:nvSpPr>
        <xdr:cNvPr id="20" name="Shape 20"/>
        <xdr:cNvSpPr/>
      </xdr:nvSpPr>
      <xdr:spPr>
        <a:xfrm>
          <a:off x="4393500" y="3570450"/>
          <a:ext cx="1905000" cy="419100"/>
        </a:xfrm>
        <a:prstGeom prst="roundRect">
          <a:avLst>
            <a:gd fmla="val 16667" name="adj"/>
          </a:avLst>
        </a:prstGeom>
        <a:solidFill>
          <a:srgbClr val="C55A11"/>
        </a:solidFill>
        <a:ln>
          <a:noFill/>
        </a:ln>
      </xdr:spPr>
      <xdr:txBody>
        <a:bodyPr anchorCtr="0" anchor="t" bIns="45700" lIns="91425" spcFirstLastPara="1" rIns="91425" wrap="square" tIns="0">
          <a:noAutofit/>
        </a:bodyPr>
        <a:lstStyle/>
        <a:p>
          <a:pPr indent="0" lvl="0" marL="0" rtl="0" algn="ctr">
            <a:spcBef>
              <a:spcPts val="0"/>
            </a:spcBef>
            <a:spcAft>
              <a:spcPts val="0"/>
            </a:spcAft>
            <a:buNone/>
          </a:pPr>
          <a:r>
            <a:rPr b="0" i="0" lang="en-US" sz="1800" cap="none">
              <a:solidFill>
                <a:schemeClr val="lt1"/>
              </a:solidFill>
              <a:latin typeface="Microsoft JhengHei"/>
              <a:ea typeface="Microsoft JhengHei"/>
              <a:cs typeface="Microsoft JhengHei"/>
              <a:sym typeface="Microsoft JhengHei"/>
            </a:rPr>
            <a:t>Flat IP 警語</a:t>
          </a:r>
          <a:endParaRPr sz="1400"/>
        </a:p>
      </xdr:txBody>
    </xdr:sp>
    <xdr:clientData fLocksWithSheet="0"/>
  </xdr:oneCellAnchor>
  <xdr:oneCellAnchor>
    <xdr:from>
      <xdr:col>0</xdr:col>
      <xdr:colOff>114300</xdr:colOff>
      <xdr:row>150</xdr:row>
      <xdr:rowOff>9525</xdr:rowOff>
    </xdr:from>
    <xdr:ext cx="647700" cy="619125"/>
    <xdr:pic>
      <xdr:nvPicPr>
        <xdr:cNvPr id="0" name="image2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190500</xdr:colOff>
      <xdr:row>1</xdr:row>
      <xdr:rowOff>0</xdr:rowOff>
    </xdr:from>
    <xdr:ext cx="3133725" cy="1057275"/>
    <xdr:pic>
      <xdr:nvPicPr>
        <xdr:cNvPr id="0" name="image20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11</xdr:row>
      <xdr:rowOff>9525</xdr:rowOff>
    </xdr:from>
    <xdr:ext cx="628650" cy="619125"/>
    <xdr:pic>
      <xdr:nvPicPr>
        <xdr:cNvPr id="0" name="image2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14</xdr:row>
      <xdr:rowOff>9525</xdr:rowOff>
    </xdr:from>
    <xdr:ext cx="609600" cy="619125"/>
    <xdr:pic>
      <xdr:nvPicPr>
        <xdr:cNvPr id="0" name="image26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68</xdr:row>
      <xdr:rowOff>0</xdr:rowOff>
    </xdr:from>
    <xdr:ext cx="647700" cy="628650"/>
    <xdr:pic>
      <xdr:nvPicPr>
        <xdr:cNvPr id="0" name="image19.png"/>
        <xdr:cNvPicPr preferRelativeResize="0"/>
      </xdr:nvPicPr>
      <xdr:blipFill>
        <a:blip cstate="print" r:embed="rId5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86</xdr:row>
      <xdr:rowOff>0</xdr:rowOff>
    </xdr:from>
    <xdr:ext cx="647700" cy="628650"/>
    <xdr:pic>
      <xdr:nvPicPr>
        <xdr:cNvPr id="0" name="image16.png"/>
        <xdr:cNvPicPr preferRelativeResize="0"/>
      </xdr:nvPicPr>
      <xdr:blipFill>
        <a:blip cstate="print" r:embed="rId6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93</xdr:row>
      <xdr:rowOff>9525</xdr:rowOff>
    </xdr:from>
    <xdr:ext cx="647700" cy="619125"/>
    <xdr:pic>
      <xdr:nvPicPr>
        <xdr:cNvPr id="0" name="image25.png"/>
        <xdr:cNvPicPr preferRelativeResize="0"/>
      </xdr:nvPicPr>
      <xdr:blipFill>
        <a:blip cstate="print" r:embed="rId7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117</xdr:row>
      <xdr:rowOff>0</xdr:rowOff>
    </xdr:from>
    <xdr:ext cx="647700" cy="628650"/>
    <xdr:pic>
      <xdr:nvPicPr>
        <xdr:cNvPr id="0" name="image15.png"/>
        <xdr:cNvPicPr preferRelativeResize="0"/>
      </xdr:nvPicPr>
      <xdr:blipFill>
        <a:blip cstate="print" r:embed="rId8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126</xdr:row>
      <xdr:rowOff>9525</xdr:rowOff>
    </xdr:from>
    <xdr:ext cx="638175" cy="628650"/>
    <xdr:pic>
      <xdr:nvPicPr>
        <xdr:cNvPr id="0" name="image17.png"/>
        <xdr:cNvPicPr preferRelativeResize="0"/>
      </xdr:nvPicPr>
      <xdr:blipFill>
        <a:blip cstate="print" r:embed="rId9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134</xdr:row>
      <xdr:rowOff>9525</xdr:rowOff>
    </xdr:from>
    <xdr:ext cx="638175" cy="628650"/>
    <xdr:pic>
      <xdr:nvPicPr>
        <xdr:cNvPr id="0" name="image22.png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142</xdr:row>
      <xdr:rowOff>9525</xdr:rowOff>
    </xdr:from>
    <xdr:ext cx="638175" cy="628650"/>
    <xdr:pic>
      <xdr:nvPicPr>
        <xdr:cNvPr id="0" name="image22.png"/>
        <xdr:cNvPicPr preferRelativeResize="0"/>
      </xdr:nvPicPr>
      <xdr:blipFill>
        <a:blip cstate="print" r:embed="rId10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158</xdr:row>
      <xdr:rowOff>0</xdr:rowOff>
    </xdr:from>
    <xdr:ext cx="647700" cy="628650"/>
    <xdr:pic>
      <xdr:nvPicPr>
        <xdr:cNvPr id="0" name="image18.png"/>
        <xdr:cNvPicPr preferRelativeResize="0"/>
      </xdr:nvPicPr>
      <xdr:blipFill>
        <a:blip cstate="print" r:embed="rId1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114300</xdr:colOff>
      <xdr:row>164</xdr:row>
      <xdr:rowOff>0</xdr:rowOff>
    </xdr:from>
    <xdr:ext cx="647700" cy="628650"/>
    <xdr:pic>
      <xdr:nvPicPr>
        <xdr:cNvPr id="0" name="image24.png"/>
        <xdr:cNvPicPr preferRelativeResize="0"/>
      </xdr:nvPicPr>
      <xdr:blipFill>
        <a:blip cstate="print" r:embed="rId1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&#29577;&#23665;&#38642;&#36039;&#28304;&#35519;&#26597;&#34920;_%20(2).xlsm" TargetMode="External"/></Relationships>
</file>

<file path=xl/externalLinks/_rels/externalLink2.xml.rels><?xml version="1.0" encoding="UTF-8" standalone="yes"?><Relationships xmlns="http://schemas.openxmlformats.org/package/2006/relationships"><Relationship Id="rId1" Type="http://schemas.openxmlformats.org/officeDocument/2006/relationships/externalLinkPath" Target="file:///C:/Users/adamwang/Downloads/&#29577;&#23665;&#38642;4.0&#34395;&#25836;&#27231;&#36039;&#28304;&#20132;&#20184;.xlsm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DBS"/>
      <sheetName val="FiBo"/>
      <sheetName val="FiCo"/>
      <sheetName val="SFS"/>
      <sheetName val="MQS"/>
      <sheetName val="MJC (玉山雲)_v4.0"/>
      <sheetName val="工作表1"/>
      <sheetName val="LBS"/>
      <sheetName val="BDS"/>
      <sheetName val="BDS交付表"/>
      <sheetName val="ROS"/>
      <sheetName val="CIS"/>
      <sheetName val="CMS"/>
      <sheetName val="FiWo"/>
      <sheetName val="Reply"/>
      <sheetName val="Update"/>
      <sheetName val="交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1. 玉山雲服務基本規格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0">
    <pageSetUpPr fitToPage="1"/>
  </sheetPr>
  <sheetViews>
    <sheetView showGridLines="0" workbookViewId="0"/>
  </sheetViews>
  <sheetFormatPr customHeight="1" defaultColWidth="11.22" defaultRowHeight="15.0"/>
  <cols>
    <col customWidth="1" min="1" max="1" width="6.89"/>
    <col customWidth="1" min="2" max="2" width="3.33"/>
    <col customWidth="1" min="3" max="3" width="19.78"/>
    <col customWidth="1" min="4" max="4" width="17.22"/>
    <col customWidth="1" min="5" max="5" width="24.0"/>
    <col customWidth="1" min="6" max="6" width="5.0"/>
    <col customWidth="1" min="7" max="7" width="5.33"/>
    <col customWidth="1" min="8" max="8" width="3.33"/>
    <col customWidth="1" min="9" max="9" width="18.44"/>
    <col customWidth="1" min="10" max="10" width="17.22"/>
    <col customWidth="1" min="11" max="11" width="18.67"/>
    <col customWidth="1" min="12" max="12" width="6.56"/>
    <col customWidth="1" min="13" max="26" width="6.89"/>
  </cols>
  <sheetData>
    <row r="1" ht="71.25" customHeight="1">
      <c r="A1" s="1"/>
      <c r="B1" s="2" t="s">
        <v>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45.75" customHeight="1">
      <c r="A2" s="1"/>
      <c r="B2" s="3" t="s">
        <v>1</v>
      </c>
      <c r="C2" s="4"/>
      <c r="D2" s="4"/>
      <c r="E2" s="5"/>
      <c r="F2" s="6"/>
      <c r="G2" s="1"/>
      <c r="H2" s="7" t="s">
        <v>2</v>
      </c>
      <c r="I2" s="4"/>
      <c r="J2" s="4"/>
      <c r="K2" s="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24.75" customHeight="1">
      <c r="A3" s="1"/>
      <c r="B3" s="8" t="s">
        <v>3</v>
      </c>
      <c r="C3" s="9"/>
      <c r="D3" s="9"/>
      <c r="E3" s="10"/>
      <c r="F3" s="11"/>
      <c r="G3" s="1"/>
      <c r="H3" s="8" t="s">
        <v>4</v>
      </c>
      <c r="I3" s="9"/>
      <c r="J3" s="9"/>
      <c r="K3" s="1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4.75" customHeight="1">
      <c r="A4" s="1"/>
      <c r="B4" s="12"/>
      <c r="C4" s="13" t="s">
        <v>5</v>
      </c>
      <c r="D4" s="13" t="s">
        <v>6</v>
      </c>
      <c r="E4" s="14" t="s">
        <v>7</v>
      </c>
      <c r="F4" s="15"/>
      <c r="G4" s="1"/>
      <c r="H4" s="16">
        <v>1.0</v>
      </c>
      <c r="I4" s="17" t="s">
        <v>8</v>
      </c>
      <c r="J4" s="17"/>
      <c r="K4" s="18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24.75" customHeight="1">
      <c r="A5" s="19"/>
      <c r="B5" s="16">
        <v>1.0</v>
      </c>
      <c r="C5" s="20" t="str">
        <f t="shared" ref="C5:C22" si="1">"Fico.v"&amp;LEFT(D5,SEARCH(" ",D5,1)-1)&amp;"m"&amp;LEFT(E5,SEARCH(" ",E5,1)-1)</f>
        <v>Fico.v1m1</v>
      </c>
      <c r="D5" s="21" t="s">
        <v>9</v>
      </c>
      <c r="E5" s="18" t="s">
        <v>10</v>
      </c>
      <c r="F5" s="22"/>
      <c r="G5" s="19"/>
      <c r="H5" s="16">
        <v>2.0</v>
      </c>
      <c r="I5" s="20" t="s">
        <v>11</v>
      </c>
      <c r="J5" s="23" t="s">
        <v>12</v>
      </c>
      <c r="K5" s="18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</row>
    <row r="6" ht="24.75" customHeight="1">
      <c r="A6" s="19"/>
      <c r="B6" s="16">
        <v>2.0</v>
      </c>
      <c r="C6" s="20" t="str">
        <f t="shared" si="1"/>
        <v>Fico.v1m2</v>
      </c>
      <c r="D6" s="21" t="s">
        <v>9</v>
      </c>
      <c r="E6" s="18" t="s">
        <v>13</v>
      </c>
      <c r="F6" s="22"/>
      <c r="G6" s="19"/>
      <c r="H6" s="8" t="s">
        <v>14</v>
      </c>
      <c r="I6" s="9"/>
      <c r="J6" s="24"/>
      <c r="K6" s="25" t="s">
        <v>15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</row>
    <row r="7" ht="24.75" customHeight="1">
      <c r="A7" s="19"/>
      <c r="B7" s="16">
        <v>3.0</v>
      </c>
      <c r="C7" s="20" t="str">
        <f t="shared" si="1"/>
        <v>Fico.v1m4</v>
      </c>
      <c r="D7" s="21" t="s">
        <v>9</v>
      </c>
      <c r="E7" s="18" t="s">
        <v>16</v>
      </c>
      <c r="F7" s="22"/>
      <c r="G7" s="19"/>
      <c r="H7" s="16">
        <v>1.0</v>
      </c>
      <c r="I7" s="17" t="s">
        <v>17</v>
      </c>
      <c r="J7" s="26" t="s">
        <v>18</v>
      </c>
      <c r="K7" s="18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</row>
    <row r="8" ht="24.75" customHeight="1">
      <c r="A8" s="19"/>
      <c r="B8" s="16">
        <v>4.0</v>
      </c>
      <c r="C8" s="20" t="str">
        <f t="shared" si="1"/>
        <v>Fico.v2m4</v>
      </c>
      <c r="D8" s="21" t="s">
        <v>19</v>
      </c>
      <c r="E8" s="18" t="s">
        <v>16</v>
      </c>
      <c r="F8" s="22"/>
      <c r="G8" s="19"/>
      <c r="H8" s="8" t="s">
        <v>20</v>
      </c>
      <c r="I8" s="9"/>
      <c r="J8" s="24"/>
      <c r="K8" s="25" t="s">
        <v>15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</row>
    <row r="9" ht="24.75" customHeight="1">
      <c r="A9" s="19"/>
      <c r="B9" s="16">
        <v>5.0</v>
      </c>
      <c r="C9" s="20" t="str">
        <f t="shared" si="1"/>
        <v>Fico.v2m8</v>
      </c>
      <c r="D9" s="21" t="s">
        <v>19</v>
      </c>
      <c r="E9" s="18" t="s">
        <v>21</v>
      </c>
      <c r="F9" s="22"/>
      <c r="G9" s="19"/>
      <c r="H9" s="16">
        <v>1.0</v>
      </c>
      <c r="I9" s="21" t="s">
        <v>22</v>
      </c>
      <c r="J9" s="21"/>
      <c r="K9" s="18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</row>
    <row r="10" ht="24.75" customHeight="1">
      <c r="A10" s="19"/>
      <c r="B10" s="16">
        <v>6.0</v>
      </c>
      <c r="C10" s="20" t="str">
        <f t="shared" si="1"/>
        <v>Fico.v4m4</v>
      </c>
      <c r="D10" s="21" t="s">
        <v>23</v>
      </c>
      <c r="E10" s="18" t="s">
        <v>16</v>
      </c>
      <c r="F10" s="22"/>
      <c r="G10" s="19"/>
      <c r="H10" s="16">
        <v>2.0</v>
      </c>
      <c r="I10" s="21" t="s">
        <v>24</v>
      </c>
      <c r="J10" s="21"/>
      <c r="K10" s="18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ht="24.75" customHeight="1">
      <c r="A11" s="19"/>
      <c r="B11" s="16">
        <v>7.0</v>
      </c>
      <c r="C11" s="20" t="str">
        <f t="shared" si="1"/>
        <v>Fico.v4m8</v>
      </c>
      <c r="D11" s="21" t="s">
        <v>23</v>
      </c>
      <c r="E11" s="18" t="s">
        <v>21</v>
      </c>
      <c r="F11" s="22"/>
      <c r="G11" s="19"/>
      <c r="H11" s="16">
        <v>3.0</v>
      </c>
      <c r="I11" s="21" t="s">
        <v>25</v>
      </c>
      <c r="J11" s="21"/>
      <c r="K11" s="18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</row>
    <row r="12" ht="24.0" customHeight="1">
      <c r="A12" s="19"/>
      <c r="B12" s="16">
        <v>8.0</v>
      </c>
      <c r="C12" s="20" t="str">
        <f t="shared" si="1"/>
        <v>Fico.v4m16</v>
      </c>
      <c r="D12" s="21" t="s">
        <v>23</v>
      </c>
      <c r="E12" s="18" t="s">
        <v>26</v>
      </c>
      <c r="F12" s="22"/>
      <c r="G12" s="19"/>
      <c r="H12" s="16">
        <v>4.0</v>
      </c>
      <c r="I12" s="21" t="s">
        <v>27</v>
      </c>
      <c r="J12" s="21"/>
      <c r="K12" s="18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</row>
    <row r="13" ht="51.75" customHeight="1">
      <c r="A13" s="19"/>
      <c r="B13" s="16">
        <v>9.0</v>
      </c>
      <c r="C13" s="20" t="str">
        <f t="shared" si="1"/>
        <v>Fico.v4m32</v>
      </c>
      <c r="D13" s="21" t="s">
        <v>23</v>
      </c>
      <c r="E13" s="18" t="s">
        <v>28</v>
      </c>
      <c r="F13" s="22"/>
      <c r="G13" s="19"/>
      <c r="H13" s="27" t="s">
        <v>29</v>
      </c>
      <c r="I13" s="9"/>
      <c r="J13" s="9"/>
      <c r="K13" s="10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</row>
    <row r="14" ht="24.75" customHeight="1">
      <c r="A14" s="19"/>
      <c r="B14" s="16">
        <v>10.0</v>
      </c>
      <c r="C14" s="20" t="str">
        <f t="shared" si="1"/>
        <v>Fico.v8m16</v>
      </c>
      <c r="D14" s="21" t="s">
        <v>30</v>
      </c>
      <c r="E14" s="18" t="s">
        <v>26</v>
      </c>
      <c r="F14" s="22"/>
      <c r="G14" s="19"/>
      <c r="H14" s="16">
        <v>1.0</v>
      </c>
      <c r="I14" s="21" t="s">
        <v>31</v>
      </c>
      <c r="J14" s="28" t="s">
        <v>15</v>
      </c>
      <c r="K14" s="10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</row>
    <row r="15" ht="24.75" customHeight="1">
      <c r="A15" s="19"/>
      <c r="B15" s="16">
        <v>11.0</v>
      </c>
      <c r="C15" s="20" t="str">
        <f t="shared" si="1"/>
        <v>Fico.v8m32</v>
      </c>
      <c r="D15" s="21" t="s">
        <v>30</v>
      </c>
      <c r="E15" s="18" t="s">
        <v>28</v>
      </c>
      <c r="F15" s="22"/>
      <c r="G15" s="19"/>
      <c r="H15" s="16">
        <v>2.0</v>
      </c>
      <c r="I15" s="21" t="s">
        <v>32</v>
      </c>
      <c r="J15" s="29" t="s">
        <v>33</v>
      </c>
      <c r="K15" s="10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</row>
    <row r="16" ht="49.5" customHeight="1">
      <c r="A16" s="19"/>
      <c r="B16" s="16">
        <v>12.0</v>
      </c>
      <c r="C16" s="20" t="str">
        <f t="shared" si="1"/>
        <v>Fico.v12m32</v>
      </c>
      <c r="D16" s="21" t="s">
        <v>34</v>
      </c>
      <c r="E16" s="18" t="s">
        <v>28</v>
      </c>
      <c r="F16" s="22"/>
      <c r="G16" s="19"/>
      <c r="H16" s="27" t="s">
        <v>35</v>
      </c>
      <c r="I16" s="9"/>
      <c r="J16" s="9"/>
      <c r="K16" s="10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</row>
    <row r="17" ht="16.5" customHeight="1">
      <c r="A17" s="19"/>
      <c r="B17" s="16">
        <v>13.0</v>
      </c>
      <c r="C17" s="20" t="str">
        <f t="shared" si="1"/>
        <v>Fico.v12m48</v>
      </c>
      <c r="D17" s="21" t="s">
        <v>34</v>
      </c>
      <c r="E17" s="18" t="s">
        <v>36</v>
      </c>
      <c r="F17" s="22"/>
      <c r="G17" s="19"/>
      <c r="H17" s="12"/>
      <c r="I17" s="13" t="s">
        <v>5</v>
      </c>
      <c r="J17" s="13" t="s">
        <v>6</v>
      </c>
      <c r="K17" s="14" t="s">
        <v>7</v>
      </c>
      <c r="L17" s="19"/>
      <c r="M17" s="30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</row>
    <row r="18" ht="24.75" customHeight="1">
      <c r="A18" s="19"/>
      <c r="B18" s="16">
        <v>14.0</v>
      </c>
      <c r="C18" s="20" t="str">
        <f t="shared" si="1"/>
        <v>Fico.v16m32</v>
      </c>
      <c r="D18" s="20" t="s">
        <v>37</v>
      </c>
      <c r="E18" s="31" t="s">
        <v>28</v>
      </c>
      <c r="F18" s="22"/>
      <c r="G18" s="19"/>
      <c r="H18" s="32">
        <v>1.0</v>
      </c>
      <c r="I18" s="33" t="s">
        <v>38</v>
      </c>
      <c r="J18" s="33" t="s">
        <v>23</v>
      </c>
      <c r="K18" s="34" t="s">
        <v>21</v>
      </c>
      <c r="L18" s="19"/>
      <c r="M18" s="30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</row>
    <row r="19" ht="24.75" customHeight="1">
      <c r="A19" s="19"/>
      <c r="B19" s="16">
        <v>15.0</v>
      </c>
      <c r="C19" s="20" t="str">
        <f t="shared" si="1"/>
        <v>Fico.v16m64</v>
      </c>
      <c r="D19" s="20" t="s">
        <v>37</v>
      </c>
      <c r="E19" s="18" t="s">
        <v>39</v>
      </c>
      <c r="F19" s="22"/>
      <c r="G19" s="19"/>
      <c r="H19" s="32">
        <v>2.0</v>
      </c>
      <c r="I19" s="33" t="s">
        <v>40</v>
      </c>
      <c r="J19" s="33" t="s">
        <v>23</v>
      </c>
      <c r="K19" s="34" t="s">
        <v>41</v>
      </c>
      <c r="L19" s="19"/>
      <c r="M19" s="30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</row>
    <row r="20" ht="24.75" customHeight="1">
      <c r="A20" s="19"/>
      <c r="B20" s="16">
        <v>16.0</v>
      </c>
      <c r="C20" s="20" t="str">
        <f t="shared" si="1"/>
        <v>Fico.v32m64</v>
      </c>
      <c r="D20" s="20" t="s">
        <v>42</v>
      </c>
      <c r="E20" s="18" t="s">
        <v>39</v>
      </c>
      <c r="F20" s="22"/>
      <c r="G20" s="19"/>
      <c r="H20" s="32">
        <v>3.0</v>
      </c>
      <c r="I20" s="33" t="s">
        <v>43</v>
      </c>
      <c r="J20" s="33" t="s">
        <v>23</v>
      </c>
      <c r="K20" s="34" t="s">
        <v>44</v>
      </c>
      <c r="L20" s="19"/>
      <c r="M20" s="30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</row>
    <row r="21" ht="24.75" customHeight="1">
      <c r="A21" s="19"/>
      <c r="B21" s="16">
        <v>17.0</v>
      </c>
      <c r="C21" s="20" t="str">
        <f t="shared" si="1"/>
        <v>Fico.v48m128</v>
      </c>
      <c r="D21" s="20" t="s">
        <v>45</v>
      </c>
      <c r="E21" s="18" t="s">
        <v>46</v>
      </c>
      <c r="F21" s="22"/>
      <c r="G21" s="19"/>
      <c r="H21" s="32">
        <v>4.0</v>
      </c>
      <c r="I21" s="33" t="s">
        <v>47</v>
      </c>
      <c r="J21" s="33" t="s">
        <v>30</v>
      </c>
      <c r="K21" s="34" t="s">
        <v>44</v>
      </c>
      <c r="L21" s="19"/>
      <c r="M21" s="30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</row>
    <row r="22" ht="24.75" customHeight="1">
      <c r="A22" s="19"/>
      <c r="B22" s="16">
        <v>18.0</v>
      </c>
      <c r="C22" s="20" t="str">
        <f t="shared" si="1"/>
        <v>Fico.v64m128</v>
      </c>
      <c r="D22" s="20" t="s">
        <v>48</v>
      </c>
      <c r="E22" s="18" t="s">
        <v>46</v>
      </c>
      <c r="F22" s="22"/>
      <c r="G22" s="19"/>
      <c r="H22" s="32">
        <v>5.0</v>
      </c>
      <c r="I22" s="33" t="s">
        <v>49</v>
      </c>
      <c r="J22" s="33" t="s">
        <v>37</v>
      </c>
      <c r="K22" s="34" t="s">
        <v>44</v>
      </c>
      <c r="L22" s="19"/>
      <c r="M22" s="30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</row>
    <row r="23" ht="16.5" customHeight="1">
      <c r="A23" s="19"/>
      <c r="B23" s="8" t="s">
        <v>50</v>
      </c>
      <c r="C23" s="9"/>
      <c r="D23" s="9"/>
      <c r="E23" s="10"/>
      <c r="F23" s="22"/>
      <c r="G23" s="19"/>
      <c r="H23" s="32">
        <v>6.0</v>
      </c>
      <c r="I23" s="33" t="s">
        <v>51</v>
      </c>
      <c r="J23" s="33" t="s">
        <v>37</v>
      </c>
      <c r="K23" s="34" t="s">
        <v>39</v>
      </c>
      <c r="L23" s="19"/>
      <c r="M23" s="30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</row>
    <row r="24" ht="30.75" customHeight="1">
      <c r="A24" s="19"/>
      <c r="B24" s="16">
        <v>1.0</v>
      </c>
      <c r="C24" s="35" t="s">
        <v>52</v>
      </c>
      <c r="D24" s="36" t="s">
        <v>53</v>
      </c>
      <c r="E24" s="10"/>
      <c r="F24" s="11"/>
      <c r="G24" s="19"/>
      <c r="H24" s="8" t="s">
        <v>54</v>
      </c>
      <c r="I24" s="9"/>
      <c r="J24" s="9"/>
      <c r="K24" s="10"/>
      <c r="L24" s="19"/>
      <c r="M24" s="30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</row>
    <row r="25" ht="16.5" customHeight="1">
      <c r="A25" s="19"/>
      <c r="B25" s="16">
        <v>2.0</v>
      </c>
      <c r="C25" s="35" t="s">
        <v>55</v>
      </c>
      <c r="D25" s="36" t="s">
        <v>53</v>
      </c>
      <c r="E25" s="10"/>
      <c r="F25" s="37"/>
      <c r="G25" s="19"/>
      <c r="H25" s="38"/>
      <c r="I25" s="13" t="s">
        <v>5</v>
      </c>
      <c r="J25" s="13" t="s">
        <v>6</v>
      </c>
      <c r="K25" s="14" t="s">
        <v>7</v>
      </c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</row>
    <row r="26" ht="31.5" customHeight="1">
      <c r="A26" s="19"/>
      <c r="B26" s="16">
        <v>3.0</v>
      </c>
      <c r="C26" s="35" t="s">
        <v>56</v>
      </c>
      <c r="D26" s="36" t="s">
        <v>53</v>
      </c>
      <c r="E26" s="10"/>
      <c r="F26" s="37"/>
      <c r="G26" s="19"/>
      <c r="H26" s="16">
        <v>1.0</v>
      </c>
      <c r="I26" s="39" t="str">
        <f t="shared" ref="I26:I31" si="2">"BDS.v"&amp;LEFT(J26,SEARCH(" ",J26,1)-1)&amp;"m"&amp;LEFT(K26,SEARCH(" ",K26,1)-1)</f>
        <v>BDS.v8m32</v>
      </c>
      <c r="J26" s="20" t="s">
        <v>30</v>
      </c>
      <c r="K26" s="31" t="s">
        <v>28</v>
      </c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</row>
    <row r="27" ht="16.5" customHeight="1">
      <c r="A27" s="19"/>
      <c r="B27" s="40" t="s">
        <v>57</v>
      </c>
      <c r="C27" s="9"/>
      <c r="D27" s="9"/>
      <c r="E27" s="10"/>
      <c r="F27" s="37"/>
      <c r="G27" s="19"/>
      <c r="H27" s="16">
        <v>2.0</v>
      </c>
      <c r="I27" s="39" t="str">
        <f t="shared" si="2"/>
        <v>BDS.v16m32</v>
      </c>
      <c r="J27" s="20" t="s">
        <v>37</v>
      </c>
      <c r="K27" s="31" t="s">
        <v>28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</row>
    <row r="28" ht="24.75" customHeight="1">
      <c r="A28" s="19"/>
      <c r="B28" s="16">
        <v>4.0</v>
      </c>
      <c r="C28" s="17" t="s">
        <v>58</v>
      </c>
      <c r="D28" s="36" t="s">
        <v>59</v>
      </c>
      <c r="E28" s="10"/>
      <c r="F28" s="41"/>
      <c r="G28" s="19"/>
      <c r="H28" s="16">
        <v>3.0</v>
      </c>
      <c r="I28" s="39" t="str">
        <f t="shared" si="2"/>
        <v>BDS.v16m64</v>
      </c>
      <c r="J28" s="20" t="s">
        <v>37</v>
      </c>
      <c r="K28" s="31" t="s">
        <v>39</v>
      </c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</row>
    <row r="29" ht="33.0" customHeight="1">
      <c r="A29" s="19"/>
      <c r="B29" s="16">
        <v>5.0</v>
      </c>
      <c r="C29" s="17" t="s">
        <v>60</v>
      </c>
      <c r="D29" s="36" t="s">
        <v>61</v>
      </c>
      <c r="E29" s="10"/>
      <c r="F29" s="42"/>
      <c r="G29" s="19"/>
      <c r="H29" s="16">
        <v>4.0</v>
      </c>
      <c r="I29" s="39" t="str">
        <f t="shared" si="2"/>
        <v>BDS.v32m64</v>
      </c>
      <c r="J29" s="20" t="s">
        <v>42</v>
      </c>
      <c r="K29" s="31" t="s">
        <v>39</v>
      </c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</row>
    <row r="30" ht="16.5" customHeight="1">
      <c r="A30" s="19"/>
      <c r="B30" s="8" t="s">
        <v>62</v>
      </c>
      <c r="C30" s="9"/>
      <c r="D30" s="9"/>
      <c r="E30" s="10"/>
      <c r="F30" s="42"/>
      <c r="G30" s="19"/>
      <c r="H30" s="16">
        <v>5.0</v>
      </c>
      <c r="I30" s="39" t="str">
        <f t="shared" si="2"/>
        <v>BDS.v40m128</v>
      </c>
      <c r="J30" s="20" t="s">
        <v>63</v>
      </c>
      <c r="K30" s="31" t="s">
        <v>46</v>
      </c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</row>
    <row r="31" ht="30.0" customHeight="1">
      <c r="A31" s="19"/>
      <c r="B31" s="16">
        <v>1.0</v>
      </c>
      <c r="C31" s="17" t="s">
        <v>64</v>
      </c>
      <c r="D31" s="36" t="s">
        <v>65</v>
      </c>
      <c r="E31" s="10"/>
      <c r="F31" s="11"/>
      <c r="G31" s="19"/>
      <c r="H31" s="16">
        <v>6.0</v>
      </c>
      <c r="I31" s="39" t="str">
        <f t="shared" si="2"/>
        <v>BDS.v64m128</v>
      </c>
      <c r="J31" s="20" t="s">
        <v>48</v>
      </c>
      <c r="K31" s="31" t="s">
        <v>46</v>
      </c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</row>
    <row r="32" ht="24.75" customHeight="1">
      <c r="A32" s="19"/>
      <c r="B32" s="16">
        <v>2.0</v>
      </c>
      <c r="C32" s="17" t="s">
        <v>66</v>
      </c>
      <c r="D32" s="36" t="s">
        <v>67</v>
      </c>
      <c r="E32" s="10"/>
      <c r="F32" s="42"/>
      <c r="G32" s="19"/>
      <c r="H32" s="8" t="s">
        <v>68</v>
      </c>
      <c r="I32" s="9"/>
      <c r="J32" s="9"/>
      <c r="K32" s="10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</row>
    <row r="33" ht="16.5" customHeight="1">
      <c r="A33" s="19"/>
      <c r="B33" s="40" t="s">
        <v>69</v>
      </c>
      <c r="C33" s="9"/>
      <c r="D33" s="9"/>
      <c r="E33" s="10"/>
      <c r="F33" s="42"/>
      <c r="G33" s="19"/>
      <c r="H33" s="16">
        <v>1.0</v>
      </c>
      <c r="I33" s="39" t="s">
        <v>70</v>
      </c>
      <c r="J33" s="20" t="s">
        <v>19</v>
      </c>
      <c r="K33" s="31" t="s">
        <v>16</v>
      </c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</row>
    <row r="34" ht="36.75" customHeight="1">
      <c r="A34" s="19"/>
      <c r="B34" s="16">
        <v>1.0</v>
      </c>
      <c r="C34" s="43" t="s">
        <v>71</v>
      </c>
      <c r="D34" s="36" t="s">
        <v>72</v>
      </c>
      <c r="E34" s="10"/>
      <c r="F34" s="41"/>
      <c r="G34" s="19"/>
      <c r="H34" s="16">
        <v>2.0</v>
      </c>
      <c r="I34" s="39" t="s">
        <v>73</v>
      </c>
      <c r="J34" s="20" t="s">
        <v>23</v>
      </c>
      <c r="K34" s="31" t="s">
        <v>74</v>
      </c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</row>
    <row r="35" ht="54.0" customHeight="1">
      <c r="A35" s="19"/>
      <c r="B35" s="16">
        <v>2.0</v>
      </c>
      <c r="C35" s="43" t="s">
        <v>75</v>
      </c>
      <c r="D35" s="36" t="s">
        <v>76</v>
      </c>
      <c r="E35" s="10"/>
      <c r="F35" s="42"/>
      <c r="G35" s="19"/>
      <c r="H35" s="16">
        <v>3.0</v>
      </c>
      <c r="I35" s="39" t="s">
        <v>77</v>
      </c>
      <c r="J35" s="20" t="s">
        <v>30</v>
      </c>
      <c r="K35" s="31" t="s">
        <v>41</v>
      </c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</row>
    <row r="36" ht="16.5" customHeight="1">
      <c r="A36" s="19"/>
      <c r="B36" s="40" t="s">
        <v>78</v>
      </c>
      <c r="C36" s="9"/>
      <c r="D36" s="9"/>
      <c r="E36" s="10"/>
      <c r="F36" s="42"/>
      <c r="G36" s="19"/>
      <c r="H36" s="16">
        <v>4.0</v>
      </c>
      <c r="I36" s="39" t="s">
        <v>79</v>
      </c>
      <c r="J36" s="20" t="s">
        <v>30</v>
      </c>
      <c r="K36" s="31" t="s">
        <v>44</v>
      </c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</row>
    <row r="37" ht="28.5" customHeight="1">
      <c r="A37" s="19"/>
      <c r="B37" s="16">
        <v>1.0</v>
      </c>
      <c r="C37" s="17" t="s">
        <v>80</v>
      </c>
      <c r="D37" s="36" t="s">
        <v>81</v>
      </c>
      <c r="E37" s="10"/>
      <c r="F37" s="1"/>
      <c r="G37" s="19"/>
      <c r="H37" s="8" t="s">
        <v>82</v>
      </c>
      <c r="I37" s="9"/>
      <c r="J37" s="9"/>
      <c r="K37" s="10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</row>
    <row r="38" ht="32.25" customHeight="1">
      <c r="A38" s="19"/>
      <c r="B38" s="44">
        <v>2.0</v>
      </c>
      <c r="C38" s="45" t="s">
        <v>83</v>
      </c>
      <c r="D38" s="46" t="s">
        <v>84</v>
      </c>
      <c r="E38" s="47"/>
      <c r="F38" s="42"/>
      <c r="G38" s="19"/>
      <c r="H38" s="21">
        <v>1.0</v>
      </c>
      <c r="I38" s="20" t="str">
        <f t="shared" ref="I38:I46" si="3">"CIS.v"&amp;LEFT(J38,SEARCH(" ",J38,1)-1)&amp;"m"&amp;LEFT(K38,SEARCH(" ",K38,1)-1)</f>
        <v>CIS.v4m8</v>
      </c>
      <c r="J38" s="21" t="s">
        <v>23</v>
      </c>
      <c r="K38" s="21" t="s">
        <v>21</v>
      </c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</row>
    <row r="39" ht="34.5" customHeight="1">
      <c r="A39" s="19"/>
      <c r="B39" s="22"/>
      <c r="C39" s="22"/>
      <c r="D39" s="22"/>
      <c r="E39" s="22"/>
      <c r="F39" s="42"/>
      <c r="G39" s="19"/>
      <c r="H39" s="21">
        <v>2.0</v>
      </c>
      <c r="I39" s="20" t="str">
        <f t="shared" si="3"/>
        <v>CIS.v4m16</v>
      </c>
      <c r="J39" s="21" t="s">
        <v>23</v>
      </c>
      <c r="K39" s="21" t="s">
        <v>26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 ht="27.0" customHeight="1">
      <c r="A40" s="19"/>
      <c r="B40" s="22"/>
      <c r="C40" s="22"/>
      <c r="D40" s="22"/>
      <c r="E40" s="22"/>
      <c r="F40" s="22"/>
      <c r="G40" s="19"/>
      <c r="H40" s="21">
        <v>3.0</v>
      </c>
      <c r="I40" s="20" t="str">
        <f t="shared" si="3"/>
        <v>CIS.v8m8</v>
      </c>
      <c r="J40" s="21" t="s">
        <v>30</v>
      </c>
      <c r="K40" s="21" t="s">
        <v>21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</row>
    <row r="41" ht="30.0" customHeight="1">
      <c r="A41" s="19"/>
      <c r="B41" s="22"/>
      <c r="C41" s="22"/>
      <c r="D41" s="22"/>
      <c r="E41" s="22"/>
      <c r="F41" s="22"/>
      <c r="G41" s="19"/>
      <c r="H41" s="21">
        <v>4.0</v>
      </c>
      <c r="I41" s="20" t="str">
        <f t="shared" si="3"/>
        <v>CIS.v8m16</v>
      </c>
      <c r="J41" s="21" t="s">
        <v>30</v>
      </c>
      <c r="K41" s="21" t="s">
        <v>37</v>
      </c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</row>
    <row r="42" ht="24.75" customHeight="1">
      <c r="A42" s="19"/>
      <c r="B42" s="22"/>
      <c r="C42" s="22"/>
      <c r="D42" s="22"/>
      <c r="E42" s="22"/>
      <c r="F42" s="22"/>
      <c r="G42" s="19"/>
      <c r="H42" s="21">
        <v>5.0</v>
      </c>
      <c r="I42" s="20" t="str">
        <f t="shared" si="3"/>
        <v>CIS.v8m32</v>
      </c>
      <c r="J42" s="21" t="s">
        <v>30</v>
      </c>
      <c r="K42" s="21" t="s">
        <v>42</v>
      </c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</row>
    <row r="43" ht="16.5" customHeight="1">
      <c r="A43" s="19"/>
      <c r="B43" s="22"/>
      <c r="C43" s="22"/>
      <c r="D43" s="22"/>
      <c r="E43" s="22"/>
      <c r="F43" s="22"/>
      <c r="G43" s="19"/>
      <c r="H43" s="21">
        <v>6.0</v>
      </c>
      <c r="I43" s="20" t="str">
        <f t="shared" si="3"/>
        <v>CIS.v8m64</v>
      </c>
      <c r="J43" s="21" t="s">
        <v>30</v>
      </c>
      <c r="K43" s="21" t="s">
        <v>48</v>
      </c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</row>
    <row r="44" ht="16.5" customHeight="1">
      <c r="A44" s="19"/>
      <c r="B44" s="22"/>
      <c r="C44" s="22"/>
      <c r="D44" s="22"/>
      <c r="E44" s="22"/>
      <c r="F44" s="22"/>
      <c r="G44" s="19"/>
      <c r="H44" s="21">
        <v>7.0</v>
      </c>
      <c r="I44" s="20" t="str">
        <f t="shared" si="3"/>
        <v>CIS.v16m16</v>
      </c>
      <c r="J44" s="21" t="s">
        <v>37</v>
      </c>
      <c r="K44" s="21" t="s">
        <v>37</v>
      </c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</row>
    <row r="45" ht="16.5" customHeight="1">
      <c r="A45" s="19"/>
      <c r="B45" s="22"/>
      <c r="C45" s="22"/>
      <c r="D45" s="22"/>
      <c r="E45" s="22"/>
      <c r="F45" s="22"/>
      <c r="G45" s="19"/>
      <c r="H45" s="21">
        <v>8.0</v>
      </c>
      <c r="I45" s="20" t="str">
        <f t="shared" si="3"/>
        <v>CIS.v16m32</v>
      </c>
      <c r="J45" s="21" t="s">
        <v>37</v>
      </c>
      <c r="K45" s="21" t="s">
        <v>42</v>
      </c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</row>
    <row r="46" ht="16.5" customHeight="1">
      <c r="A46" s="19"/>
      <c r="B46" s="22"/>
      <c r="C46" s="22"/>
      <c r="D46" s="22"/>
      <c r="E46" s="22"/>
      <c r="F46" s="22"/>
      <c r="G46" s="19"/>
      <c r="H46" s="21">
        <v>9.0</v>
      </c>
      <c r="I46" s="20" t="str">
        <f t="shared" si="3"/>
        <v>CIS.v16m64</v>
      </c>
      <c r="J46" s="21" t="s">
        <v>37</v>
      </c>
      <c r="K46" s="21" t="s">
        <v>48</v>
      </c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</row>
    <row r="47" ht="16.5" customHeight="1">
      <c r="A47" s="19"/>
      <c r="B47" s="22"/>
      <c r="C47" s="22"/>
      <c r="D47" s="22"/>
      <c r="E47" s="22"/>
      <c r="F47" s="22"/>
      <c r="G47" s="19"/>
      <c r="H47" s="19"/>
      <c r="I47" s="19"/>
      <c r="J47" s="22"/>
      <c r="K47" s="22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</row>
    <row r="48" ht="16.5" customHeight="1">
      <c r="A48" s="19"/>
      <c r="B48" s="22"/>
      <c r="C48" s="22"/>
      <c r="D48" s="22"/>
      <c r="E48" s="22"/>
      <c r="F48" s="22"/>
      <c r="G48" s="19"/>
      <c r="H48" s="19"/>
      <c r="I48" s="19"/>
      <c r="J48" s="22"/>
      <c r="K48" s="22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</row>
    <row r="49" ht="16.5" customHeight="1">
      <c r="A49" s="19"/>
      <c r="B49" s="22"/>
      <c r="C49" s="22"/>
      <c r="D49" s="22"/>
      <c r="E49" s="22"/>
      <c r="F49" s="22"/>
      <c r="G49" s="19"/>
      <c r="H49" s="19"/>
      <c r="I49" s="19"/>
      <c r="J49" s="22"/>
      <c r="K49" s="22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</row>
    <row r="50" ht="16.5" customHeight="1">
      <c r="A50" s="19"/>
      <c r="B50" s="22"/>
      <c r="C50" s="22"/>
      <c r="D50" s="22"/>
      <c r="E50" s="22"/>
      <c r="F50" s="22"/>
      <c r="G50" s="19"/>
      <c r="H50" s="19"/>
      <c r="I50" s="19"/>
      <c r="J50" s="22"/>
      <c r="K50" s="22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</row>
    <row r="51" ht="16.5" customHeight="1">
      <c r="A51" s="19"/>
      <c r="B51" s="22"/>
      <c r="C51" s="22"/>
      <c r="D51" s="22"/>
      <c r="E51" s="22"/>
      <c r="F51" s="22"/>
      <c r="G51" s="19"/>
      <c r="H51" s="19"/>
      <c r="I51" s="19"/>
      <c r="J51" s="22"/>
      <c r="K51" s="22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</row>
    <row r="52" ht="16.5" customHeight="1">
      <c r="A52" s="19"/>
      <c r="B52" s="22"/>
      <c r="C52" s="22"/>
      <c r="D52" s="22"/>
      <c r="E52" s="22"/>
      <c r="F52" s="22"/>
      <c r="G52" s="19"/>
      <c r="H52" s="19"/>
      <c r="I52" s="19"/>
      <c r="J52" s="22"/>
      <c r="K52" s="22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</row>
    <row r="53" ht="16.5" customHeight="1">
      <c r="A53" s="19"/>
      <c r="B53" s="22"/>
      <c r="C53" s="22"/>
      <c r="D53" s="22"/>
      <c r="E53" s="22"/>
      <c r="F53" s="22"/>
      <c r="G53" s="19"/>
      <c r="H53" s="19"/>
      <c r="I53" s="19"/>
      <c r="J53" s="22"/>
      <c r="K53" s="22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</row>
    <row r="54" ht="16.5" customHeight="1">
      <c r="A54" s="19"/>
      <c r="B54" s="22"/>
      <c r="C54" s="22"/>
      <c r="D54" s="22"/>
      <c r="E54" s="22"/>
      <c r="F54" s="22"/>
      <c r="G54" s="19"/>
      <c r="H54" s="19"/>
      <c r="I54" s="19"/>
      <c r="J54" s="22"/>
      <c r="K54" s="22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</row>
    <row r="55" ht="16.5" customHeight="1">
      <c r="A55" s="19"/>
      <c r="B55" s="22"/>
      <c r="C55" s="22"/>
      <c r="D55" s="22"/>
      <c r="E55" s="22"/>
      <c r="F55" s="22"/>
      <c r="G55" s="19"/>
      <c r="H55" s="19"/>
      <c r="I55" s="19"/>
      <c r="J55" s="22"/>
      <c r="K55" s="22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</row>
    <row r="56" ht="16.5" customHeight="1">
      <c r="A56" s="19"/>
      <c r="B56" s="22"/>
      <c r="C56" s="22"/>
      <c r="D56" s="22"/>
      <c r="E56" s="22"/>
      <c r="F56" s="22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</row>
    <row r="57" ht="16.5" customHeight="1">
      <c r="A57" s="19"/>
      <c r="B57" s="22"/>
      <c r="C57" s="22"/>
      <c r="D57" s="22"/>
      <c r="E57" s="22"/>
      <c r="F57" s="22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ht="16.5" customHeight="1">
      <c r="A58" s="19"/>
      <c r="B58" s="22"/>
      <c r="C58" s="22"/>
      <c r="D58" s="22"/>
      <c r="E58" s="22"/>
      <c r="F58" s="22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ht="16.5" customHeight="1">
      <c r="A59" s="19"/>
      <c r="B59" s="22"/>
      <c r="C59" s="22"/>
      <c r="D59" s="22"/>
      <c r="E59" s="22"/>
      <c r="F59" s="22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ht="16.5" customHeight="1">
      <c r="A60" s="19"/>
      <c r="B60" s="22"/>
      <c r="C60" s="22"/>
      <c r="D60" s="22"/>
      <c r="E60" s="22"/>
      <c r="F60" s="22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ht="16.5" customHeight="1">
      <c r="A61" s="19"/>
      <c r="B61" s="22"/>
      <c r="C61" s="22"/>
      <c r="D61" s="22"/>
      <c r="E61" s="22"/>
      <c r="F61" s="22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ht="16.5" customHeight="1">
      <c r="A62" s="19"/>
      <c r="B62" s="22"/>
      <c r="C62" s="22"/>
      <c r="D62" s="22"/>
      <c r="E62" s="22"/>
      <c r="F62" s="22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</row>
    <row r="63" ht="16.5" customHeight="1">
      <c r="A63" s="19"/>
      <c r="B63" s="22"/>
      <c r="C63" s="22"/>
      <c r="D63" s="22"/>
      <c r="E63" s="22"/>
      <c r="F63" s="22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</row>
    <row r="64" ht="16.5" customHeight="1">
      <c r="A64" s="19"/>
      <c r="B64" s="22"/>
      <c r="C64" s="22"/>
      <c r="D64" s="22"/>
      <c r="E64" s="22"/>
      <c r="F64" s="22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</row>
    <row r="65" ht="16.5" customHeight="1">
      <c r="A65" s="19"/>
      <c r="B65" s="22"/>
      <c r="C65" s="22"/>
      <c r="D65" s="22"/>
      <c r="E65" s="22"/>
      <c r="F65" s="22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</row>
    <row r="66" ht="16.5" customHeight="1">
      <c r="A66" s="19"/>
      <c r="B66" s="22"/>
      <c r="C66" s="22"/>
      <c r="D66" s="22"/>
      <c r="E66" s="22"/>
      <c r="F66" s="22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</row>
    <row r="67" ht="16.5" customHeight="1">
      <c r="A67" s="19"/>
      <c r="B67" s="22"/>
      <c r="C67" s="22"/>
      <c r="D67" s="22"/>
      <c r="E67" s="22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</row>
    <row r="68" ht="16.5" customHeight="1">
      <c r="A68" s="19"/>
      <c r="B68" s="22"/>
      <c r="C68" s="22"/>
      <c r="D68" s="22"/>
      <c r="E68" s="22"/>
      <c r="F68" s="22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</row>
    <row r="69" ht="16.5" customHeight="1">
      <c r="A69" s="19"/>
      <c r="B69" s="22"/>
      <c r="C69" s="22"/>
      <c r="D69" s="22"/>
      <c r="E69" s="22"/>
      <c r="F69" s="22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</row>
    <row r="70" ht="16.5" customHeight="1">
      <c r="A70" s="19"/>
      <c r="B70" s="22"/>
      <c r="C70" s="22"/>
      <c r="D70" s="22"/>
      <c r="E70" s="22"/>
      <c r="F70" s="22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</row>
    <row r="71" ht="16.5" customHeight="1">
      <c r="A71" s="19"/>
      <c r="B71" s="22"/>
      <c r="C71" s="22"/>
      <c r="D71" s="22"/>
      <c r="E71" s="22"/>
      <c r="F71" s="22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</row>
    <row r="72" ht="16.5" customHeight="1">
      <c r="A72" s="19"/>
      <c r="B72" s="22"/>
      <c r="C72" s="22"/>
      <c r="D72" s="22"/>
      <c r="E72" s="22"/>
      <c r="F72" s="22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</row>
    <row r="73" ht="16.5" customHeight="1">
      <c r="A73" s="19"/>
      <c r="B73" s="22"/>
      <c r="C73" s="22"/>
      <c r="D73" s="22"/>
      <c r="E73" s="22"/>
      <c r="F73" s="22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</row>
    <row r="74" ht="16.5" customHeight="1">
      <c r="A74" s="19"/>
      <c r="B74" s="22"/>
      <c r="C74" s="22"/>
      <c r="D74" s="22"/>
      <c r="E74" s="22"/>
      <c r="F74" s="22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</row>
    <row r="75" ht="16.5" customHeight="1">
      <c r="A75" s="19"/>
      <c r="B75" s="22"/>
      <c r="C75" s="22"/>
      <c r="D75" s="22"/>
      <c r="E75" s="22"/>
      <c r="F75" s="22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</row>
    <row r="76" ht="16.5" customHeight="1">
      <c r="A76" s="19"/>
      <c r="B76" s="22"/>
      <c r="C76" s="22"/>
      <c r="D76" s="22"/>
      <c r="E76" s="22"/>
      <c r="F76" s="22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</row>
    <row r="77" ht="16.5" customHeight="1">
      <c r="A77" s="19"/>
      <c r="B77" s="22"/>
      <c r="C77" s="22"/>
      <c r="D77" s="22"/>
      <c r="E77" s="22"/>
      <c r="F77" s="22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</row>
    <row r="78" ht="16.5" customHeight="1">
      <c r="A78" s="19"/>
      <c r="B78" s="22"/>
      <c r="C78" s="22"/>
      <c r="D78" s="22"/>
      <c r="E78" s="22"/>
      <c r="F78" s="22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</row>
    <row r="79" ht="16.5" customHeight="1">
      <c r="A79" s="19"/>
      <c r="B79" s="22"/>
      <c r="C79" s="22"/>
      <c r="D79" s="22"/>
      <c r="E79" s="22"/>
      <c r="F79" s="22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</row>
    <row r="80" ht="16.5" customHeight="1">
      <c r="A80" s="19"/>
      <c r="B80" s="22"/>
      <c r="C80" s="22"/>
      <c r="D80" s="22"/>
      <c r="E80" s="22"/>
      <c r="F80" s="22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</row>
    <row r="81" ht="16.5" customHeight="1">
      <c r="A81" s="19"/>
      <c r="B81" s="22"/>
      <c r="C81" s="22"/>
      <c r="D81" s="22"/>
      <c r="E81" s="22"/>
      <c r="F81" s="22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</row>
    <row r="82" ht="16.5" customHeight="1">
      <c r="A82" s="19"/>
      <c r="B82" s="22"/>
      <c r="C82" s="22"/>
      <c r="D82" s="22"/>
      <c r="E82" s="22"/>
      <c r="F82" s="22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</row>
    <row r="83" ht="16.5" customHeight="1">
      <c r="A83" s="19"/>
      <c r="B83" s="22"/>
      <c r="C83" s="22"/>
      <c r="D83" s="22"/>
      <c r="E83" s="22"/>
      <c r="F83" s="22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</row>
    <row r="84" ht="16.5" customHeight="1">
      <c r="A84" s="19"/>
      <c r="B84" s="22"/>
      <c r="C84" s="22"/>
      <c r="D84" s="22"/>
      <c r="E84" s="22"/>
      <c r="F84" s="22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</row>
    <row r="85" ht="16.5" customHeight="1">
      <c r="A85" s="19"/>
      <c r="B85" s="22"/>
      <c r="C85" s="22"/>
      <c r="D85" s="22"/>
      <c r="E85" s="22"/>
      <c r="F85" s="22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</row>
    <row r="86" ht="16.5" customHeight="1">
      <c r="A86" s="19"/>
      <c r="B86" s="22"/>
      <c r="C86" s="22"/>
      <c r="D86" s="22"/>
      <c r="E86" s="22"/>
      <c r="F86" s="22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</row>
    <row r="87" ht="16.5" customHeight="1">
      <c r="A87" s="19"/>
      <c r="B87" s="22"/>
      <c r="C87" s="22"/>
      <c r="D87" s="22"/>
      <c r="E87" s="22"/>
      <c r="F87" s="22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</row>
    <row r="88" ht="16.5" customHeight="1">
      <c r="A88" s="19"/>
      <c r="B88" s="22"/>
      <c r="C88" s="22"/>
      <c r="D88" s="22"/>
      <c r="E88" s="22"/>
      <c r="F88" s="22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</row>
    <row r="89" ht="16.5" customHeight="1">
      <c r="A89" s="19"/>
      <c r="B89" s="22"/>
      <c r="C89" s="22"/>
      <c r="D89" s="22"/>
      <c r="E89" s="22"/>
      <c r="F89" s="22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</row>
    <row r="90" ht="16.5" customHeight="1">
      <c r="A90" s="19"/>
      <c r="B90" s="22"/>
      <c r="C90" s="22"/>
      <c r="D90" s="22"/>
      <c r="E90" s="22"/>
      <c r="F90" s="22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</row>
    <row r="91" ht="16.5" customHeight="1">
      <c r="A91" s="19"/>
      <c r="B91" s="22"/>
      <c r="C91" s="22"/>
      <c r="D91" s="22"/>
      <c r="E91" s="22"/>
      <c r="F91" s="22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</row>
    <row r="92" ht="16.5" customHeight="1">
      <c r="A92" s="19"/>
      <c r="B92" s="22"/>
      <c r="C92" s="22"/>
      <c r="D92" s="22"/>
      <c r="E92" s="22"/>
      <c r="F92" s="22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</row>
    <row r="93" ht="16.5" customHeight="1">
      <c r="A93" s="19"/>
      <c r="B93" s="22"/>
      <c r="C93" s="22"/>
      <c r="D93" s="22"/>
      <c r="E93" s="22"/>
      <c r="F93" s="22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</row>
    <row r="94" ht="16.5" customHeight="1">
      <c r="A94" s="19"/>
      <c r="B94" s="22"/>
      <c r="C94" s="22"/>
      <c r="D94" s="22"/>
      <c r="E94" s="22"/>
      <c r="F94" s="22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</row>
    <row r="95" ht="16.5" customHeight="1">
      <c r="A95" s="19"/>
      <c r="B95" s="22"/>
      <c r="C95" s="22"/>
      <c r="D95" s="22"/>
      <c r="E95" s="22"/>
      <c r="F95" s="22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</row>
    <row r="96" ht="16.5" customHeight="1">
      <c r="A96" s="19"/>
      <c r="B96" s="22"/>
      <c r="C96" s="22"/>
      <c r="D96" s="22"/>
      <c r="E96" s="22"/>
      <c r="F96" s="22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</row>
    <row r="97" ht="16.5" customHeight="1">
      <c r="A97" s="19"/>
      <c r="B97" s="22"/>
      <c r="C97" s="22"/>
      <c r="D97" s="22"/>
      <c r="E97" s="22"/>
      <c r="F97" s="22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</row>
    <row r="98" ht="16.5" customHeight="1">
      <c r="A98" s="19"/>
      <c r="B98" s="22"/>
      <c r="C98" s="22"/>
      <c r="D98" s="22"/>
      <c r="E98" s="22"/>
      <c r="F98" s="22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</row>
    <row r="99" ht="16.5" customHeight="1">
      <c r="A99" s="19"/>
      <c r="B99" s="22"/>
      <c r="C99" s="22"/>
      <c r="D99" s="22"/>
      <c r="E99" s="22"/>
      <c r="F99" s="22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</row>
    <row r="100" ht="16.5" customHeight="1">
      <c r="A100" s="19"/>
      <c r="B100" s="22"/>
      <c r="C100" s="22"/>
      <c r="D100" s="22"/>
      <c r="E100" s="22"/>
      <c r="F100" s="22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</row>
    <row r="101" ht="16.5" customHeight="1">
      <c r="A101" s="19"/>
      <c r="B101" s="22"/>
      <c r="C101" s="22"/>
      <c r="D101" s="22"/>
      <c r="E101" s="22"/>
      <c r="F101" s="22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</row>
    <row r="102" ht="16.5" customHeight="1">
      <c r="A102" s="19"/>
      <c r="B102" s="22"/>
      <c r="C102" s="22"/>
      <c r="D102" s="22"/>
      <c r="E102" s="22"/>
      <c r="F102" s="22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</row>
    <row r="103" ht="16.5" customHeight="1">
      <c r="A103" s="19"/>
      <c r="B103" s="22"/>
      <c r="C103" s="22"/>
      <c r="D103" s="22"/>
      <c r="E103" s="22"/>
      <c r="F103" s="22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</row>
    <row r="104" ht="16.5" customHeight="1">
      <c r="A104" s="19"/>
      <c r="B104" s="22"/>
      <c r="C104" s="22"/>
      <c r="D104" s="22"/>
      <c r="E104" s="22"/>
      <c r="F104" s="22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</row>
    <row r="105" ht="16.5" customHeight="1">
      <c r="A105" s="19"/>
      <c r="B105" s="22"/>
      <c r="C105" s="22"/>
      <c r="D105" s="22"/>
      <c r="E105" s="22"/>
      <c r="F105" s="22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</row>
    <row r="106" ht="16.5" customHeight="1">
      <c r="A106" s="19"/>
      <c r="B106" s="22"/>
      <c r="C106" s="22"/>
      <c r="D106" s="22"/>
      <c r="E106" s="22"/>
      <c r="F106" s="22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</row>
    <row r="107" ht="16.5" customHeight="1">
      <c r="A107" s="19"/>
      <c r="B107" s="22"/>
      <c r="C107" s="22"/>
      <c r="D107" s="22"/>
      <c r="E107" s="22"/>
      <c r="F107" s="22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</row>
    <row r="108" ht="16.5" customHeight="1">
      <c r="A108" s="19"/>
      <c r="B108" s="22"/>
      <c r="C108" s="22"/>
      <c r="D108" s="22"/>
      <c r="E108" s="22"/>
      <c r="F108" s="22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</row>
    <row r="109" ht="16.5" customHeight="1">
      <c r="A109" s="19"/>
      <c r="B109" s="22"/>
      <c r="C109" s="22"/>
      <c r="D109" s="22"/>
      <c r="E109" s="22"/>
      <c r="F109" s="22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</row>
    <row r="110" ht="16.5" customHeight="1">
      <c r="A110" s="19"/>
      <c r="B110" s="22"/>
      <c r="C110" s="22"/>
      <c r="D110" s="22"/>
      <c r="E110" s="22"/>
      <c r="F110" s="22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</row>
    <row r="111" ht="16.5" customHeight="1">
      <c r="A111" s="19"/>
      <c r="B111" s="22"/>
      <c r="C111" s="22"/>
      <c r="D111" s="22"/>
      <c r="E111" s="22"/>
      <c r="F111" s="22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</row>
    <row r="112" ht="16.5" customHeight="1">
      <c r="A112" s="19"/>
      <c r="B112" s="22"/>
      <c r="C112" s="22"/>
      <c r="D112" s="22"/>
      <c r="E112" s="22"/>
      <c r="F112" s="22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</row>
    <row r="113" ht="16.5" customHeight="1">
      <c r="A113" s="19"/>
      <c r="B113" s="22"/>
      <c r="C113" s="22"/>
      <c r="D113" s="22"/>
      <c r="E113" s="22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</row>
    <row r="114" ht="16.5" customHeight="1">
      <c r="A114" s="19"/>
      <c r="B114" s="22"/>
      <c r="C114" s="22"/>
      <c r="D114" s="22"/>
      <c r="E114" s="22"/>
      <c r="F114" s="22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</row>
    <row r="115" ht="16.5" customHeight="1">
      <c r="A115" s="19"/>
      <c r="B115" s="22"/>
      <c r="C115" s="22"/>
      <c r="D115" s="22"/>
      <c r="E115" s="22"/>
      <c r="F115" s="22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</row>
    <row r="116" ht="16.5" customHeight="1">
      <c r="A116" s="19"/>
      <c r="B116" s="22"/>
      <c r="C116" s="22"/>
      <c r="D116" s="22"/>
      <c r="E116" s="22"/>
      <c r="F116" s="22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</row>
    <row r="117" ht="16.5" customHeight="1">
      <c r="A117" s="19"/>
      <c r="B117" s="22"/>
      <c r="C117" s="22"/>
      <c r="D117" s="22"/>
      <c r="E117" s="22"/>
      <c r="F117" s="22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</row>
    <row r="118" ht="16.5" customHeight="1">
      <c r="A118" s="19"/>
      <c r="B118" s="22"/>
      <c r="C118" s="22"/>
      <c r="D118" s="22"/>
      <c r="E118" s="22"/>
      <c r="F118" s="22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</row>
    <row r="119" ht="16.5" customHeight="1">
      <c r="A119" s="19"/>
      <c r="B119" s="22"/>
      <c r="C119" s="22"/>
      <c r="D119" s="22"/>
      <c r="E119" s="22"/>
      <c r="F119" s="22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</row>
    <row r="120" ht="16.5" customHeight="1">
      <c r="A120" s="19"/>
      <c r="B120" s="22"/>
      <c r="C120" s="22"/>
      <c r="D120" s="22"/>
      <c r="E120" s="22"/>
      <c r="F120" s="22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</row>
    <row r="121" ht="16.5" customHeight="1">
      <c r="A121" s="19"/>
      <c r="B121" s="22"/>
      <c r="C121" s="22"/>
      <c r="D121" s="22"/>
      <c r="E121" s="22"/>
      <c r="F121" s="22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</row>
    <row r="122" ht="16.5" customHeight="1">
      <c r="A122" s="19"/>
      <c r="B122" s="22"/>
      <c r="C122" s="22"/>
      <c r="D122" s="22"/>
      <c r="E122" s="22"/>
      <c r="F122" s="22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</row>
    <row r="123" ht="16.5" customHeight="1">
      <c r="A123" s="19"/>
      <c r="B123" s="22"/>
      <c r="C123" s="22"/>
      <c r="D123" s="22"/>
      <c r="E123" s="22"/>
      <c r="F123" s="22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</row>
    <row r="124" ht="16.5" customHeight="1">
      <c r="A124" s="19"/>
      <c r="B124" s="22"/>
      <c r="C124" s="22"/>
      <c r="D124" s="22"/>
      <c r="E124" s="22"/>
      <c r="F124" s="22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</row>
    <row r="125" ht="16.5" customHeight="1">
      <c r="A125" s="19"/>
      <c r="B125" s="22"/>
      <c r="C125" s="22"/>
      <c r="D125" s="22"/>
      <c r="E125" s="22"/>
      <c r="F125" s="22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</row>
    <row r="126" ht="16.5" customHeight="1">
      <c r="A126" s="19"/>
      <c r="B126" s="22"/>
      <c r="C126" s="22"/>
      <c r="D126" s="22"/>
      <c r="E126" s="22"/>
      <c r="F126" s="22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</row>
    <row r="127" ht="16.5" customHeight="1">
      <c r="A127" s="19"/>
      <c r="B127" s="22"/>
      <c r="C127" s="22"/>
      <c r="D127" s="22"/>
      <c r="E127" s="22"/>
      <c r="F127" s="22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</row>
    <row r="128" ht="16.5" customHeight="1">
      <c r="A128" s="19"/>
      <c r="B128" s="22"/>
      <c r="C128" s="22"/>
      <c r="D128" s="22"/>
      <c r="E128" s="22"/>
      <c r="F128" s="22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</row>
    <row r="129" ht="16.5" customHeight="1">
      <c r="A129" s="19"/>
      <c r="B129" s="22"/>
      <c r="C129" s="22"/>
      <c r="D129" s="22"/>
      <c r="E129" s="22"/>
      <c r="F129" s="22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</row>
    <row r="130" ht="16.5" customHeight="1">
      <c r="A130" s="19"/>
      <c r="B130" s="22"/>
      <c r="C130" s="22"/>
      <c r="D130" s="22"/>
      <c r="E130" s="22"/>
      <c r="F130" s="22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</row>
    <row r="131" ht="16.5" customHeight="1">
      <c r="A131" s="19"/>
      <c r="B131" s="22"/>
      <c r="C131" s="22"/>
      <c r="D131" s="22"/>
      <c r="E131" s="22"/>
      <c r="F131" s="22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</row>
    <row r="132" ht="16.5" customHeight="1">
      <c r="A132" s="19"/>
      <c r="B132" s="22"/>
      <c r="C132" s="22"/>
      <c r="D132" s="22"/>
      <c r="E132" s="22"/>
      <c r="F132" s="22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</row>
    <row r="133" ht="16.5" customHeight="1">
      <c r="A133" s="19"/>
      <c r="B133" s="22"/>
      <c r="C133" s="22"/>
      <c r="D133" s="22"/>
      <c r="E133" s="22"/>
      <c r="F133" s="22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</row>
    <row r="134" ht="16.5" customHeight="1">
      <c r="A134" s="19"/>
      <c r="B134" s="22"/>
      <c r="C134" s="22"/>
      <c r="D134" s="22"/>
      <c r="E134" s="22"/>
      <c r="F134" s="22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</row>
    <row r="135" ht="16.5" customHeight="1">
      <c r="A135" s="19"/>
      <c r="B135" s="22"/>
      <c r="C135" s="22"/>
      <c r="D135" s="22"/>
      <c r="E135" s="22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</row>
    <row r="136" ht="16.5" customHeight="1">
      <c r="A136" s="19"/>
      <c r="B136" s="22"/>
      <c r="C136" s="22"/>
      <c r="D136" s="22"/>
      <c r="E136" s="22"/>
      <c r="F136" s="22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</row>
    <row r="137" ht="16.5" customHeight="1">
      <c r="A137" s="19"/>
      <c r="B137" s="22"/>
      <c r="C137" s="22"/>
      <c r="D137" s="22"/>
      <c r="E137" s="22"/>
      <c r="F137" s="22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</row>
    <row r="138" ht="16.5" customHeight="1">
      <c r="A138" s="19"/>
      <c r="B138" s="22"/>
      <c r="C138" s="22"/>
      <c r="D138" s="22"/>
      <c r="E138" s="22"/>
      <c r="F138" s="22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</row>
    <row r="139" ht="16.5" customHeight="1">
      <c r="A139" s="19"/>
      <c r="B139" s="22"/>
      <c r="C139" s="22"/>
      <c r="D139" s="22"/>
      <c r="E139" s="22"/>
      <c r="F139" s="22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</row>
    <row r="140" ht="16.5" customHeight="1">
      <c r="A140" s="19"/>
      <c r="B140" s="22"/>
      <c r="C140" s="22"/>
      <c r="D140" s="22"/>
      <c r="E140" s="22"/>
      <c r="F140" s="22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</row>
    <row r="141" ht="16.5" customHeight="1">
      <c r="A141" s="19"/>
      <c r="B141" s="22"/>
      <c r="C141" s="22"/>
      <c r="D141" s="22"/>
      <c r="E141" s="22"/>
      <c r="F141" s="22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</row>
    <row r="142" ht="16.5" customHeight="1">
      <c r="A142" s="19"/>
      <c r="B142" s="22"/>
      <c r="C142" s="22"/>
      <c r="D142" s="22"/>
      <c r="E142" s="22"/>
      <c r="F142" s="22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</row>
    <row r="143" ht="16.5" customHeight="1">
      <c r="A143" s="19"/>
      <c r="B143" s="22"/>
      <c r="C143" s="22"/>
      <c r="D143" s="22"/>
      <c r="E143" s="22"/>
      <c r="F143" s="22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</row>
    <row r="144" ht="16.5" customHeight="1">
      <c r="A144" s="19"/>
      <c r="B144" s="22"/>
      <c r="C144" s="22"/>
      <c r="D144" s="22"/>
      <c r="E144" s="22"/>
      <c r="F144" s="22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</row>
    <row r="145" ht="16.5" customHeight="1">
      <c r="A145" s="19"/>
      <c r="B145" s="22"/>
      <c r="C145" s="22"/>
      <c r="D145" s="22"/>
      <c r="E145" s="22"/>
      <c r="F145" s="22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</row>
    <row r="146" ht="16.5" customHeight="1">
      <c r="A146" s="19"/>
      <c r="B146" s="22"/>
      <c r="C146" s="22"/>
      <c r="D146" s="22"/>
      <c r="E146" s="22"/>
      <c r="F146" s="22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</row>
    <row r="147" ht="16.5" customHeight="1">
      <c r="A147" s="19"/>
      <c r="B147" s="22"/>
      <c r="C147" s="22"/>
      <c r="D147" s="22"/>
      <c r="E147" s="22"/>
      <c r="F147" s="22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</row>
    <row r="148" ht="16.5" customHeight="1">
      <c r="A148" s="19"/>
      <c r="B148" s="22"/>
      <c r="C148" s="22"/>
      <c r="D148" s="22"/>
      <c r="E148" s="22"/>
      <c r="F148" s="22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</row>
    <row r="149" ht="16.5" customHeight="1">
      <c r="A149" s="19"/>
      <c r="B149" s="22"/>
      <c r="C149" s="22"/>
      <c r="D149" s="22"/>
      <c r="E149" s="22"/>
      <c r="F149" s="22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</row>
    <row r="150" ht="16.5" customHeight="1">
      <c r="A150" s="19"/>
      <c r="B150" s="22"/>
      <c r="C150" s="22"/>
      <c r="D150" s="22"/>
      <c r="E150" s="22"/>
      <c r="F150" s="22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</row>
    <row r="151" ht="16.5" customHeight="1">
      <c r="A151" s="19"/>
      <c r="B151" s="22"/>
      <c r="C151" s="22"/>
      <c r="D151" s="22"/>
      <c r="E151" s="22"/>
      <c r="F151" s="22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</row>
    <row r="152" ht="16.5" customHeight="1">
      <c r="A152" s="19"/>
      <c r="B152" s="22"/>
      <c r="C152" s="22"/>
      <c r="D152" s="22"/>
      <c r="E152" s="22"/>
      <c r="F152" s="22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</row>
    <row r="153" ht="16.5" customHeight="1">
      <c r="A153" s="19"/>
      <c r="B153" s="22"/>
      <c r="C153" s="22"/>
      <c r="D153" s="22"/>
      <c r="E153" s="22"/>
      <c r="F153" s="22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</row>
    <row r="154" ht="16.5" customHeight="1">
      <c r="A154" s="19"/>
      <c r="B154" s="22"/>
      <c r="C154" s="22"/>
      <c r="D154" s="22"/>
      <c r="E154" s="22"/>
      <c r="F154" s="22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</row>
    <row r="155" ht="16.5" customHeight="1">
      <c r="A155" s="19"/>
      <c r="B155" s="22"/>
      <c r="C155" s="22"/>
      <c r="D155" s="22"/>
      <c r="E155" s="22"/>
      <c r="F155" s="22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</row>
    <row r="156" ht="16.5" customHeight="1">
      <c r="A156" s="19"/>
      <c r="B156" s="22"/>
      <c r="C156" s="22"/>
      <c r="D156" s="22"/>
      <c r="E156" s="22"/>
      <c r="F156" s="22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</row>
    <row r="157" ht="16.5" customHeight="1">
      <c r="A157" s="19"/>
      <c r="B157" s="22"/>
      <c r="C157" s="22"/>
      <c r="D157" s="22"/>
      <c r="E157" s="22"/>
      <c r="F157" s="22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</row>
    <row r="158" ht="16.5" customHeight="1">
      <c r="A158" s="19"/>
      <c r="B158" s="22"/>
      <c r="C158" s="22"/>
      <c r="D158" s="22"/>
      <c r="E158" s="22"/>
      <c r="F158" s="22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</row>
    <row r="159" ht="16.5" customHeight="1">
      <c r="A159" s="19"/>
      <c r="B159" s="22"/>
      <c r="C159" s="22"/>
      <c r="D159" s="22"/>
      <c r="E159" s="22"/>
      <c r="F159" s="22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</row>
    <row r="160" ht="16.5" customHeight="1">
      <c r="A160" s="19"/>
      <c r="B160" s="22"/>
      <c r="C160" s="22"/>
      <c r="D160" s="22"/>
      <c r="E160" s="22"/>
      <c r="F160" s="22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</row>
    <row r="161" ht="16.5" customHeight="1">
      <c r="A161" s="19"/>
      <c r="B161" s="22"/>
      <c r="C161" s="22"/>
      <c r="D161" s="22"/>
      <c r="E161" s="22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</row>
    <row r="162" ht="16.5" customHeight="1">
      <c r="A162" s="19"/>
      <c r="B162" s="22"/>
      <c r="C162" s="22"/>
      <c r="D162" s="22"/>
      <c r="E162" s="22"/>
      <c r="F162" s="22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</row>
    <row r="163" ht="16.5" customHeight="1">
      <c r="A163" s="19"/>
      <c r="B163" s="22"/>
      <c r="C163" s="22"/>
      <c r="D163" s="22"/>
      <c r="E163" s="22"/>
      <c r="F163" s="22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</row>
    <row r="164" ht="16.5" customHeight="1">
      <c r="A164" s="19"/>
      <c r="B164" s="22"/>
      <c r="C164" s="22"/>
      <c r="D164" s="22"/>
      <c r="E164" s="22"/>
      <c r="F164" s="22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</row>
    <row r="165" ht="16.5" customHeight="1">
      <c r="A165" s="19"/>
      <c r="B165" s="22"/>
      <c r="C165" s="22"/>
      <c r="D165" s="22"/>
      <c r="E165" s="22"/>
      <c r="F165" s="22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</row>
    <row r="166" ht="16.5" customHeight="1">
      <c r="A166" s="19"/>
      <c r="B166" s="22"/>
      <c r="C166" s="22"/>
      <c r="D166" s="22"/>
      <c r="E166" s="22"/>
      <c r="F166" s="22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</row>
    <row r="167" ht="16.5" customHeight="1">
      <c r="A167" s="19"/>
      <c r="B167" s="22"/>
      <c r="C167" s="22"/>
      <c r="D167" s="22"/>
      <c r="E167" s="22"/>
      <c r="F167" s="22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</row>
    <row r="168" ht="16.5" customHeight="1">
      <c r="A168" s="19"/>
      <c r="B168" s="22"/>
      <c r="C168" s="22"/>
      <c r="D168" s="22"/>
      <c r="E168" s="22"/>
      <c r="F168" s="22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</row>
    <row r="169" ht="16.5" customHeight="1">
      <c r="A169" s="19"/>
      <c r="B169" s="22"/>
      <c r="C169" s="22"/>
      <c r="D169" s="22"/>
      <c r="E169" s="22"/>
      <c r="F169" s="22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</row>
    <row r="170" ht="16.5" customHeight="1">
      <c r="A170" s="19"/>
      <c r="B170" s="22"/>
      <c r="C170" s="22"/>
      <c r="D170" s="22"/>
      <c r="E170" s="22"/>
      <c r="F170" s="22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</row>
    <row r="171" ht="16.5" customHeight="1">
      <c r="A171" s="19"/>
      <c r="B171" s="22"/>
      <c r="C171" s="22"/>
      <c r="D171" s="22"/>
      <c r="E171" s="22"/>
      <c r="F171" s="22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</row>
    <row r="172" ht="16.5" customHeight="1">
      <c r="A172" s="19"/>
      <c r="B172" s="22"/>
      <c r="C172" s="22"/>
      <c r="D172" s="22"/>
      <c r="E172" s="22"/>
      <c r="F172" s="22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</row>
    <row r="173" ht="16.5" customHeight="1">
      <c r="A173" s="19"/>
      <c r="B173" s="22"/>
      <c r="C173" s="22"/>
      <c r="D173" s="22"/>
      <c r="E173" s="22"/>
      <c r="F173" s="22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</row>
    <row r="174" ht="16.5" customHeight="1">
      <c r="A174" s="19"/>
      <c r="B174" s="22"/>
      <c r="C174" s="22"/>
      <c r="D174" s="22"/>
      <c r="E174" s="22"/>
      <c r="F174" s="22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</row>
    <row r="175" ht="16.5" customHeight="1">
      <c r="A175" s="19"/>
      <c r="B175" s="22"/>
      <c r="C175" s="22"/>
      <c r="D175" s="22"/>
      <c r="E175" s="22"/>
      <c r="F175" s="22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</row>
    <row r="176" ht="16.5" customHeight="1">
      <c r="A176" s="19"/>
      <c r="B176" s="22"/>
      <c r="C176" s="22"/>
      <c r="D176" s="22"/>
      <c r="E176" s="22"/>
      <c r="F176" s="22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</row>
    <row r="177" ht="16.5" customHeight="1">
      <c r="A177" s="19"/>
      <c r="B177" s="22"/>
      <c r="C177" s="22"/>
      <c r="D177" s="22"/>
      <c r="E177" s="22"/>
      <c r="F177" s="22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</row>
    <row r="178" ht="16.5" customHeight="1">
      <c r="A178" s="19"/>
      <c r="B178" s="22"/>
      <c r="C178" s="22"/>
      <c r="D178" s="22"/>
      <c r="E178" s="22"/>
      <c r="F178" s="22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</row>
    <row r="179" ht="16.5" customHeight="1">
      <c r="A179" s="19"/>
      <c r="B179" s="22"/>
      <c r="C179" s="22"/>
      <c r="D179" s="22"/>
      <c r="E179" s="22"/>
      <c r="F179" s="22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</row>
    <row r="180" ht="16.5" customHeight="1">
      <c r="A180" s="19"/>
      <c r="B180" s="22"/>
      <c r="C180" s="22"/>
      <c r="D180" s="22"/>
      <c r="E180" s="22"/>
      <c r="F180" s="22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</row>
    <row r="181" ht="16.5" customHeight="1">
      <c r="A181" s="19"/>
      <c r="B181" s="22"/>
      <c r="C181" s="22"/>
      <c r="D181" s="22"/>
      <c r="E181" s="22"/>
      <c r="F181" s="22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</row>
    <row r="182" ht="16.5" customHeight="1">
      <c r="A182" s="19"/>
      <c r="B182" s="22"/>
      <c r="C182" s="22"/>
      <c r="D182" s="22"/>
      <c r="E182" s="22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</row>
    <row r="183" ht="16.5" customHeight="1">
      <c r="A183" s="19"/>
      <c r="B183" s="22"/>
      <c r="C183" s="22"/>
      <c r="D183" s="22"/>
      <c r="E183" s="22"/>
      <c r="F183" s="22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</row>
    <row r="184" ht="16.5" customHeight="1">
      <c r="A184" s="19"/>
      <c r="B184" s="22"/>
      <c r="C184" s="22"/>
      <c r="D184" s="22"/>
      <c r="E184" s="22"/>
      <c r="F184" s="22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</row>
    <row r="185" ht="16.5" customHeight="1">
      <c r="A185" s="19"/>
      <c r="B185" s="22"/>
      <c r="C185" s="22"/>
      <c r="D185" s="22"/>
      <c r="E185" s="22"/>
      <c r="F185" s="22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</row>
    <row r="186" ht="16.5" customHeight="1">
      <c r="A186" s="19"/>
      <c r="B186" s="22"/>
      <c r="C186" s="22"/>
      <c r="D186" s="22"/>
      <c r="E186" s="22"/>
      <c r="F186" s="22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</row>
    <row r="187" ht="16.5" customHeight="1">
      <c r="A187" s="19"/>
      <c r="B187" s="22"/>
      <c r="C187" s="22"/>
      <c r="D187" s="22"/>
      <c r="E187" s="22"/>
      <c r="F187" s="22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</row>
    <row r="188" ht="16.5" customHeight="1">
      <c r="A188" s="19"/>
      <c r="B188" s="22"/>
      <c r="C188" s="22"/>
      <c r="D188" s="22"/>
      <c r="E188" s="22"/>
      <c r="F188" s="22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</row>
    <row r="189" ht="16.5" customHeight="1">
      <c r="A189" s="19"/>
      <c r="B189" s="22"/>
      <c r="C189" s="22"/>
      <c r="D189" s="22"/>
      <c r="E189" s="22"/>
      <c r="F189" s="22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</row>
    <row r="190" ht="16.5" customHeight="1">
      <c r="A190" s="19"/>
      <c r="B190" s="22"/>
      <c r="C190" s="22"/>
      <c r="D190" s="22"/>
      <c r="E190" s="22"/>
      <c r="F190" s="22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</row>
    <row r="191" ht="16.5" customHeight="1">
      <c r="A191" s="19"/>
      <c r="B191" s="22"/>
      <c r="C191" s="22"/>
      <c r="D191" s="22"/>
      <c r="E191" s="22"/>
      <c r="F191" s="22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</row>
    <row r="192" ht="16.5" customHeight="1">
      <c r="A192" s="19"/>
      <c r="B192" s="22"/>
      <c r="C192" s="22"/>
      <c r="D192" s="22"/>
      <c r="E192" s="22"/>
      <c r="F192" s="22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</row>
    <row r="193" ht="16.5" customHeight="1">
      <c r="A193" s="19"/>
      <c r="B193" s="22"/>
      <c r="C193" s="22"/>
      <c r="D193" s="22"/>
      <c r="E193" s="22"/>
      <c r="F193" s="22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</row>
    <row r="194" ht="16.5" customHeight="1">
      <c r="A194" s="19"/>
      <c r="B194" s="22"/>
      <c r="C194" s="22"/>
      <c r="D194" s="22"/>
      <c r="E194" s="22"/>
      <c r="F194" s="22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</row>
    <row r="195" ht="16.5" customHeight="1">
      <c r="A195" s="19"/>
      <c r="B195" s="22"/>
      <c r="C195" s="22"/>
      <c r="D195" s="22"/>
      <c r="E195" s="22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</row>
    <row r="196" ht="16.5" customHeight="1">
      <c r="A196" s="19"/>
      <c r="B196" s="22"/>
      <c r="C196" s="22"/>
      <c r="D196" s="22"/>
      <c r="E196" s="22"/>
      <c r="F196" s="22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</row>
    <row r="197" ht="16.5" customHeight="1">
      <c r="A197" s="19"/>
      <c r="B197" s="22"/>
      <c r="C197" s="22"/>
      <c r="D197" s="22"/>
      <c r="E197" s="22"/>
      <c r="F197" s="22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</row>
    <row r="198" ht="16.5" customHeight="1">
      <c r="A198" s="19"/>
      <c r="B198" s="22"/>
      <c r="C198" s="22"/>
      <c r="D198" s="22"/>
      <c r="E198" s="22"/>
      <c r="F198" s="22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</row>
    <row r="199" ht="16.5" customHeight="1">
      <c r="A199" s="19"/>
      <c r="B199" s="22"/>
      <c r="C199" s="22"/>
      <c r="D199" s="22"/>
      <c r="E199" s="22"/>
      <c r="F199" s="22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</row>
    <row r="200" ht="16.5" customHeight="1">
      <c r="A200" s="19"/>
      <c r="B200" s="22"/>
      <c r="C200" s="22"/>
      <c r="D200" s="22"/>
      <c r="E200" s="22"/>
      <c r="F200" s="22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</row>
    <row r="201" ht="16.5" customHeight="1">
      <c r="A201" s="19"/>
      <c r="B201" s="22"/>
      <c r="C201" s="22"/>
      <c r="D201" s="22"/>
      <c r="E201" s="22"/>
      <c r="F201" s="22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</row>
    <row r="202" ht="16.5" customHeight="1">
      <c r="A202" s="19"/>
      <c r="B202" s="22"/>
      <c r="C202" s="22"/>
      <c r="D202" s="22"/>
      <c r="E202" s="22"/>
      <c r="F202" s="22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</row>
    <row r="203" ht="16.5" customHeight="1">
      <c r="A203" s="19"/>
      <c r="B203" s="22"/>
      <c r="C203" s="22"/>
      <c r="D203" s="22"/>
      <c r="E203" s="22"/>
      <c r="F203" s="22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</row>
    <row r="204" ht="16.5" customHeight="1">
      <c r="A204" s="19"/>
      <c r="B204" s="22"/>
      <c r="C204" s="22"/>
      <c r="D204" s="22"/>
      <c r="E204" s="22"/>
      <c r="F204" s="22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</row>
    <row r="205" ht="16.5" customHeight="1">
      <c r="A205" s="19"/>
      <c r="B205" s="22"/>
      <c r="C205" s="22"/>
      <c r="D205" s="22"/>
      <c r="E205" s="22"/>
      <c r="F205" s="22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</row>
    <row r="206" ht="16.5" customHeight="1">
      <c r="A206" s="19"/>
      <c r="B206" s="22"/>
      <c r="C206" s="22"/>
      <c r="D206" s="22"/>
      <c r="E206" s="22"/>
      <c r="F206" s="22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</row>
    <row r="207" ht="16.5" customHeight="1">
      <c r="A207" s="19"/>
      <c r="B207" s="22"/>
      <c r="C207" s="22"/>
      <c r="D207" s="22"/>
      <c r="E207" s="22"/>
      <c r="F207" s="22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</row>
    <row r="208" ht="16.5" customHeight="1">
      <c r="A208" s="19"/>
      <c r="B208" s="22"/>
      <c r="C208" s="22"/>
      <c r="D208" s="22"/>
      <c r="E208" s="22"/>
      <c r="F208" s="22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</row>
    <row r="209" ht="16.5" customHeight="1">
      <c r="A209" s="19"/>
      <c r="B209" s="22"/>
      <c r="C209" s="22"/>
      <c r="D209" s="22"/>
      <c r="E209" s="22"/>
      <c r="F209" s="22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</row>
    <row r="210" ht="16.5" customHeight="1">
      <c r="A210" s="19"/>
      <c r="B210" s="22"/>
      <c r="C210" s="22"/>
      <c r="D210" s="22"/>
      <c r="E210" s="22"/>
      <c r="F210" s="22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</row>
    <row r="211" ht="16.5" customHeight="1">
      <c r="A211" s="19"/>
      <c r="B211" s="22"/>
      <c r="C211" s="22"/>
      <c r="D211" s="22"/>
      <c r="E211" s="22"/>
      <c r="F211" s="22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</row>
    <row r="212" ht="16.5" customHeight="1">
      <c r="A212" s="19"/>
      <c r="B212" s="22"/>
      <c r="C212" s="22"/>
      <c r="D212" s="22"/>
      <c r="E212" s="22"/>
      <c r="F212" s="22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</row>
    <row r="213" ht="16.5" customHeight="1">
      <c r="A213" s="19"/>
      <c r="B213" s="22"/>
      <c r="C213" s="22"/>
      <c r="D213" s="22"/>
      <c r="E213" s="22"/>
      <c r="F213" s="22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</row>
    <row r="214" ht="16.5" customHeight="1">
      <c r="A214" s="19"/>
      <c r="B214" s="22"/>
      <c r="C214" s="22"/>
      <c r="D214" s="22"/>
      <c r="E214" s="22"/>
      <c r="F214" s="22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</row>
    <row r="215" ht="16.5" customHeight="1">
      <c r="A215" s="19"/>
      <c r="B215" s="22"/>
      <c r="C215" s="22"/>
      <c r="D215" s="22"/>
      <c r="E215" s="22"/>
      <c r="F215" s="22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</row>
    <row r="216" ht="16.5" customHeight="1">
      <c r="A216" s="19"/>
      <c r="B216" s="22"/>
      <c r="C216" s="22"/>
      <c r="D216" s="22"/>
      <c r="E216" s="22"/>
      <c r="F216" s="22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</row>
    <row r="217" ht="16.5" customHeight="1">
      <c r="A217" s="19"/>
      <c r="B217" s="22"/>
      <c r="C217" s="22"/>
      <c r="D217" s="22"/>
      <c r="E217" s="22"/>
      <c r="F217" s="22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</row>
    <row r="218" ht="16.5" customHeight="1">
      <c r="A218" s="19"/>
      <c r="B218" s="22"/>
      <c r="C218" s="22"/>
      <c r="D218" s="22"/>
      <c r="E218" s="22"/>
      <c r="F218" s="22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</row>
    <row r="219" ht="16.5" customHeight="1">
      <c r="A219" s="19"/>
      <c r="B219" s="22"/>
      <c r="C219" s="22"/>
      <c r="D219" s="22"/>
      <c r="E219" s="22"/>
      <c r="F219" s="22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</row>
    <row r="220" ht="16.5" customHeight="1">
      <c r="A220" s="19"/>
      <c r="B220" s="22"/>
      <c r="C220" s="22"/>
      <c r="D220" s="22"/>
      <c r="E220" s="22"/>
      <c r="F220" s="22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</row>
    <row r="221" ht="16.5" customHeight="1">
      <c r="A221" s="19"/>
      <c r="B221" s="22"/>
      <c r="C221" s="22"/>
      <c r="D221" s="22"/>
      <c r="E221" s="22"/>
      <c r="F221" s="22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</row>
    <row r="222" ht="16.5" customHeight="1">
      <c r="A222" s="19"/>
      <c r="B222" s="22"/>
      <c r="C222" s="22"/>
      <c r="D222" s="22"/>
      <c r="E222" s="22"/>
      <c r="F222" s="22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</row>
    <row r="223" ht="16.5" customHeight="1">
      <c r="A223" s="19"/>
      <c r="B223" s="22"/>
      <c r="C223" s="22"/>
      <c r="D223" s="22"/>
      <c r="E223" s="22"/>
      <c r="F223" s="22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</row>
    <row r="224" ht="16.5" customHeight="1">
      <c r="A224" s="19"/>
      <c r="B224" s="22"/>
      <c r="C224" s="22"/>
      <c r="D224" s="22"/>
      <c r="E224" s="22"/>
      <c r="F224" s="22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</row>
    <row r="225" ht="16.5" customHeight="1">
      <c r="A225" s="19"/>
      <c r="B225" s="22"/>
      <c r="C225" s="22"/>
      <c r="D225" s="22"/>
      <c r="E225" s="22"/>
      <c r="F225" s="22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</row>
    <row r="226" ht="16.5" customHeight="1">
      <c r="A226" s="19"/>
      <c r="B226" s="22"/>
      <c r="C226" s="22"/>
      <c r="D226" s="22"/>
      <c r="E226" s="22"/>
      <c r="F226" s="22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</row>
    <row r="227" ht="16.5" customHeight="1">
      <c r="A227" s="19"/>
      <c r="B227" s="22"/>
      <c r="C227" s="22"/>
      <c r="D227" s="22"/>
      <c r="E227" s="22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</row>
    <row r="228" ht="16.5" customHeight="1">
      <c r="A228" s="19"/>
      <c r="B228" s="22"/>
      <c r="C228" s="22"/>
      <c r="D228" s="22"/>
      <c r="E228" s="22"/>
      <c r="F228" s="22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</row>
    <row r="229" ht="16.5" customHeight="1">
      <c r="A229" s="19"/>
      <c r="B229" s="22"/>
      <c r="C229" s="22"/>
      <c r="D229" s="22"/>
      <c r="E229" s="22"/>
      <c r="F229" s="22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</row>
    <row r="230" ht="16.5" customHeight="1">
      <c r="A230" s="19"/>
      <c r="B230" s="22"/>
      <c r="C230" s="22"/>
      <c r="D230" s="22"/>
      <c r="E230" s="22"/>
      <c r="F230" s="22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</row>
    <row r="231" ht="16.5" customHeight="1">
      <c r="A231" s="19"/>
      <c r="B231" s="22"/>
      <c r="C231" s="22"/>
      <c r="D231" s="22"/>
      <c r="E231" s="22"/>
      <c r="F231" s="22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</row>
    <row r="232" ht="16.5" customHeight="1">
      <c r="A232" s="19"/>
      <c r="B232" s="22"/>
      <c r="C232" s="22"/>
      <c r="D232" s="22"/>
      <c r="E232" s="22"/>
      <c r="F232" s="22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</row>
    <row r="233" ht="16.5" customHeight="1">
      <c r="A233" s="19"/>
      <c r="B233" s="22"/>
      <c r="C233" s="22"/>
      <c r="D233" s="22"/>
      <c r="E233" s="22"/>
      <c r="F233" s="22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</row>
    <row r="234" ht="16.5" customHeight="1">
      <c r="A234" s="19"/>
      <c r="B234" s="22"/>
      <c r="C234" s="22"/>
      <c r="D234" s="22"/>
      <c r="E234" s="22"/>
      <c r="F234" s="22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</row>
    <row r="235" ht="16.5" customHeight="1">
      <c r="A235" s="19"/>
      <c r="B235" s="22"/>
      <c r="C235" s="22"/>
      <c r="D235" s="22"/>
      <c r="E235" s="22"/>
      <c r="F235" s="22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</row>
    <row r="236" ht="16.5" customHeight="1">
      <c r="A236" s="19"/>
      <c r="B236" s="22"/>
      <c r="C236" s="22"/>
      <c r="D236" s="22"/>
      <c r="E236" s="22"/>
      <c r="F236" s="22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</row>
    <row r="237" ht="16.5" customHeight="1">
      <c r="A237" s="19"/>
      <c r="B237" s="22"/>
      <c r="C237" s="22"/>
      <c r="D237" s="22"/>
      <c r="E237" s="22"/>
      <c r="F237" s="22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</row>
    <row r="238" ht="16.5" customHeight="1">
      <c r="A238" s="19"/>
      <c r="B238" s="22"/>
      <c r="C238" s="22"/>
      <c r="D238" s="22"/>
      <c r="E238" s="22"/>
      <c r="F238" s="22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</row>
    <row r="239" ht="16.5" customHeight="1">
      <c r="A239" s="19"/>
      <c r="B239" s="22"/>
      <c r="C239" s="22"/>
      <c r="D239" s="22"/>
      <c r="E239" s="22"/>
      <c r="F239" s="22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</row>
    <row r="240" ht="16.5" customHeight="1">
      <c r="A240" s="19"/>
      <c r="B240" s="22"/>
      <c r="C240" s="22"/>
      <c r="D240" s="22"/>
      <c r="E240" s="22"/>
      <c r="F240" s="22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</row>
    <row r="241" ht="16.5" customHeight="1">
      <c r="A241" s="19"/>
      <c r="B241" s="22"/>
      <c r="C241" s="22"/>
      <c r="D241" s="22"/>
      <c r="E241" s="22"/>
      <c r="F241" s="22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</row>
    <row r="242" ht="16.5" customHeight="1">
      <c r="A242" s="19"/>
      <c r="B242" s="22"/>
      <c r="C242" s="22"/>
      <c r="D242" s="22"/>
      <c r="E242" s="22"/>
      <c r="F242" s="22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</row>
    <row r="243" ht="16.5" customHeight="1">
      <c r="A243" s="19"/>
      <c r="B243" s="22"/>
      <c r="C243" s="22"/>
      <c r="D243" s="22"/>
      <c r="E243" s="22"/>
      <c r="F243" s="22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</row>
    <row r="244" ht="16.5" customHeight="1">
      <c r="A244" s="19"/>
      <c r="B244" s="22"/>
      <c r="C244" s="22"/>
      <c r="D244" s="22"/>
      <c r="E244" s="22"/>
      <c r="F244" s="22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</row>
    <row r="245" ht="16.5" customHeight="1">
      <c r="A245" s="19"/>
      <c r="B245" s="22"/>
      <c r="C245" s="22"/>
      <c r="D245" s="22"/>
      <c r="E245" s="22"/>
      <c r="F245" s="22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</row>
    <row r="246" ht="16.5" customHeight="1">
      <c r="A246" s="19"/>
      <c r="B246" s="22"/>
      <c r="C246" s="22"/>
      <c r="D246" s="22"/>
      <c r="E246" s="22"/>
      <c r="F246" s="22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</row>
    <row r="247" ht="16.5" customHeight="1">
      <c r="A247" s="19"/>
      <c r="B247" s="22"/>
      <c r="C247" s="22"/>
      <c r="D247" s="22"/>
      <c r="E247" s="22"/>
      <c r="F247" s="22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</row>
    <row r="248" ht="16.5" customHeight="1">
      <c r="A248" s="19"/>
      <c r="B248" s="22"/>
      <c r="C248" s="22"/>
      <c r="D248" s="22"/>
      <c r="E248" s="22"/>
      <c r="F248" s="22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</row>
    <row r="249" ht="16.5" customHeight="1">
      <c r="A249" s="19"/>
      <c r="B249" s="22"/>
      <c r="C249" s="22"/>
      <c r="D249" s="22"/>
      <c r="E249" s="22"/>
      <c r="F249" s="22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</row>
    <row r="250" ht="16.5" customHeight="1">
      <c r="A250" s="19"/>
      <c r="B250" s="22"/>
      <c r="C250" s="22"/>
      <c r="D250" s="22"/>
      <c r="E250" s="22"/>
      <c r="F250" s="22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</row>
    <row r="251" ht="16.5" customHeight="1">
      <c r="A251" s="19"/>
      <c r="B251" s="22"/>
      <c r="C251" s="22"/>
      <c r="D251" s="22"/>
      <c r="E251" s="22"/>
      <c r="F251" s="22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</row>
    <row r="252" ht="16.5" customHeight="1">
      <c r="A252" s="19"/>
      <c r="B252" s="22"/>
      <c r="C252" s="22"/>
      <c r="D252" s="22"/>
      <c r="E252" s="22"/>
      <c r="F252" s="22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</row>
    <row r="253" ht="16.5" customHeight="1">
      <c r="A253" s="19"/>
      <c r="B253" s="22"/>
      <c r="C253" s="22"/>
      <c r="D253" s="22"/>
      <c r="E253" s="22"/>
      <c r="F253" s="22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</row>
    <row r="254" ht="16.5" customHeight="1">
      <c r="A254" s="19"/>
      <c r="B254" s="22"/>
      <c r="C254" s="22"/>
      <c r="D254" s="22"/>
      <c r="E254" s="22"/>
      <c r="F254" s="22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</row>
    <row r="255" ht="16.5" customHeight="1">
      <c r="A255" s="19"/>
      <c r="B255" s="22"/>
      <c r="C255" s="22"/>
      <c r="D255" s="22"/>
      <c r="E255" s="22"/>
      <c r="F255" s="22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</row>
    <row r="256" ht="16.5" customHeight="1">
      <c r="A256" s="19"/>
      <c r="B256" s="22"/>
      <c r="C256" s="22"/>
      <c r="D256" s="22"/>
      <c r="E256" s="22"/>
      <c r="F256" s="22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</row>
    <row r="257" ht="16.5" customHeight="1">
      <c r="A257" s="19"/>
      <c r="B257" s="22"/>
      <c r="C257" s="22"/>
      <c r="D257" s="22"/>
      <c r="E257" s="22"/>
      <c r="F257" s="22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</row>
    <row r="258" ht="16.5" customHeight="1">
      <c r="A258" s="19"/>
      <c r="B258" s="22"/>
      <c r="C258" s="22"/>
      <c r="D258" s="22"/>
      <c r="E258" s="22"/>
      <c r="F258" s="22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</row>
    <row r="259" ht="16.5" customHeight="1">
      <c r="A259" s="19"/>
      <c r="B259" s="22"/>
      <c r="C259" s="22"/>
      <c r="D259" s="22"/>
      <c r="E259" s="22"/>
      <c r="F259" s="22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</row>
    <row r="260" ht="16.5" customHeight="1">
      <c r="A260" s="19"/>
      <c r="B260" s="22"/>
      <c r="C260" s="22"/>
      <c r="D260" s="22"/>
      <c r="E260" s="22"/>
      <c r="F260" s="22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</row>
    <row r="261" ht="16.5" customHeight="1">
      <c r="A261" s="19"/>
      <c r="B261" s="22"/>
      <c r="C261" s="22"/>
      <c r="D261" s="22"/>
      <c r="E261" s="22"/>
      <c r="F261" s="22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</row>
    <row r="262" ht="16.5" customHeight="1">
      <c r="A262" s="19"/>
      <c r="B262" s="22"/>
      <c r="C262" s="22"/>
      <c r="D262" s="22"/>
      <c r="E262" s="22"/>
      <c r="F262" s="22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</row>
    <row r="263" ht="16.5" customHeight="1">
      <c r="A263" s="19"/>
      <c r="B263" s="22"/>
      <c r="C263" s="22"/>
      <c r="D263" s="22"/>
      <c r="E263" s="22"/>
      <c r="F263" s="22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</row>
    <row r="264" ht="16.5" customHeight="1">
      <c r="A264" s="19"/>
      <c r="B264" s="22"/>
      <c r="C264" s="22"/>
      <c r="D264" s="22"/>
      <c r="E264" s="22"/>
      <c r="F264" s="22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</row>
    <row r="265" ht="16.5" customHeight="1">
      <c r="A265" s="19"/>
      <c r="B265" s="22"/>
      <c r="C265" s="22"/>
      <c r="D265" s="22"/>
      <c r="E265" s="22"/>
      <c r="F265" s="22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</row>
    <row r="266" ht="16.5" customHeight="1">
      <c r="A266" s="19"/>
      <c r="B266" s="22"/>
      <c r="C266" s="22"/>
      <c r="D266" s="22"/>
      <c r="E266" s="22"/>
      <c r="F266" s="22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</row>
    <row r="267" ht="16.5" customHeight="1">
      <c r="A267" s="19"/>
      <c r="B267" s="22"/>
      <c r="C267" s="22"/>
      <c r="D267" s="22"/>
      <c r="E267" s="22"/>
      <c r="F267" s="22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</row>
    <row r="268" ht="16.5" customHeight="1">
      <c r="A268" s="19"/>
      <c r="B268" s="22"/>
      <c r="C268" s="22"/>
      <c r="D268" s="22"/>
      <c r="E268" s="22"/>
      <c r="F268" s="22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</row>
    <row r="269" ht="16.5" customHeight="1">
      <c r="A269" s="19"/>
      <c r="B269" s="22"/>
      <c r="C269" s="22"/>
      <c r="D269" s="22"/>
      <c r="E269" s="22"/>
      <c r="F269" s="22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</row>
    <row r="270" ht="16.5" customHeight="1">
      <c r="A270" s="19"/>
      <c r="B270" s="22"/>
      <c r="C270" s="22"/>
      <c r="D270" s="22"/>
      <c r="E270" s="22"/>
      <c r="F270" s="22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</row>
    <row r="271" ht="16.5" customHeight="1">
      <c r="A271" s="19"/>
      <c r="B271" s="22"/>
      <c r="C271" s="22"/>
      <c r="D271" s="22"/>
      <c r="E271" s="22"/>
      <c r="F271" s="22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</row>
    <row r="272" ht="16.5" customHeight="1">
      <c r="A272" s="19"/>
      <c r="B272" s="22"/>
      <c r="C272" s="22"/>
      <c r="D272" s="22"/>
      <c r="E272" s="22"/>
      <c r="F272" s="22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</row>
    <row r="273" ht="16.5" customHeight="1">
      <c r="A273" s="19"/>
      <c r="B273" s="22"/>
      <c r="C273" s="22"/>
      <c r="D273" s="22"/>
      <c r="E273" s="22"/>
      <c r="F273" s="22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</row>
    <row r="274" ht="16.5" customHeight="1">
      <c r="A274" s="19"/>
      <c r="B274" s="22"/>
      <c r="C274" s="22"/>
      <c r="D274" s="22"/>
      <c r="E274" s="22"/>
      <c r="F274" s="22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</row>
    <row r="275" ht="16.5" customHeight="1">
      <c r="A275" s="19"/>
      <c r="B275" s="22"/>
      <c r="C275" s="22"/>
      <c r="D275" s="22"/>
      <c r="E275" s="22"/>
      <c r="F275" s="22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</row>
    <row r="276" ht="16.5" customHeight="1">
      <c r="A276" s="19"/>
      <c r="B276" s="22"/>
      <c r="C276" s="22"/>
      <c r="D276" s="22"/>
      <c r="E276" s="22"/>
      <c r="F276" s="22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</row>
    <row r="277" ht="16.5" customHeight="1">
      <c r="A277" s="19"/>
      <c r="B277" s="22"/>
      <c r="C277" s="22"/>
      <c r="D277" s="22"/>
      <c r="E277" s="22"/>
      <c r="F277" s="22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</row>
    <row r="278" ht="16.5" customHeight="1">
      <c r="A278" s="19"/>
      <c r="B278" s="22"/>
      <c r="C278" s="22"/>
      <c r="D278" s="22"/>
      <c r="E278" s="22"/>
      <c r="F278" s="22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</row>
    <row r="279" ht="16.5" customHeight="1">
      <c r="A279" s="19"/>
      <c r="B279" s="22"/>
      <c r="C279" s="22"/>
      <c r="D279" s="22"/>
      <c r="E279" s="22"/>
      <c r="F279" s="22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</row>
    <row r="280" ht="16.5" customHeight="1">
      <c r="A280" s="19"/>
      <c r="B280" s="22"/>
      <c r="C280" s="22"/>
      <c r="D280" s="22"/>
      <c r="E280" s="22"/>
      <c r="F280" s="22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</row>
    <row r="281" ht="16.5" customHeight="1">
      <c r="A281" s="19"/>
      <c r="B281" s="22"/>
      <c r="C281" s="22"/>
      <c r="D281" s="22"/>
      <c r="E281" s="22"/>
      <c r="F281" s="22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</row>
    <row r="282" ht="16.5" customHeight="1">
      <c r="A282" s="19"/>
      <c r="B282" s="22"/>
      <c r="C282" s="22"/>
      <c r="D282" s="22"/>
      <c r="E282" s="22"/>
      <c r="F282" s="22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</row>
    <row r="283" ht="16.5" customHeight="1">
      <c r="A283" s="19"/>
      <c r="B283" s="22"/>
      <c r="C283" s="22"/>
      <c r="D283" s="22"/>
      <c r="E283" s="22"/>
      <c r="F283" s="22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</row>
    <row r="284" ht="16.5" customHeight="1">
      <c r="A284" s="19"/>
      <c r="B284" s="22"/>
      <c r="C284" s="22"/>
      <c r="D284" s="22"/>
      <c r="E284" s="22"/>
      <c r="F284" s="22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</row>
    <row r="285" ht="16.5" customHeight="1">
      <c r="A285" s="19"/>
      <c r="B285" s="22"/>
      <c r="C285" s="22"/>
      <c r="D285" s="22"/>
      <c r="E285" s="22"/>
      <c r="F285" s="22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</row>
    <row r="286" ht="16.5" customHeight="1">
      <c r="A286" s="19"/>
      <c r="B286" s="22"/>
      <c r="C286" s="22"/>
      <c r="D286" s="22"/>
      <c r="E286" s="22"/>
      <c r="F286" s="22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</row>
    <row r="287" ht="16.5" customHeight="1">
      <c r="A287" s="19"/>
      <c r="B287" s="22"/>
      <c r="C287" s="22"/>
      <c r="D287" s="22"/>
      <c r="E287" s="22"/>
      <c r="F287" s="22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</row>
    <row r="288" ht="16.5" customHeight="1">
      <c r="A288" s="19"/>
      <c r="B288" s="22"/>
      <c r="C288" s="22"/>
      <c r="D288" s="22"/>
      <c r="E288" s="22"/>
      <c r="F288" s="22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</row>
    <row r="289" ht="16.5" customHeight="1">
      <c r="A289" s="19"/>
      <c r="B289" s="22"/>
      <c r="C289" s="22"/>
      <c r="D289" s="22"/>
      <c r="E289" s="22"/>
      <c r="F289" s="22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</row>
    <row r="290" ht="16.5" customHeight="1">
      <c r="A290" s="19"/>
      <c r="B290" s="22"/>
      <c r="C290" s="22"/>
      <c r="D290" s="22"/>
      <c r="E290" s="22"/>
      <c r="F290" s="22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</row>
    <row r="291" ht="16.5" customHeight="1">
      <c r="A291" s="19"/>
      <c r="B291" s="22"/>
      <c r="C291" s="22"/>
      <c r="D291" s="22"/>
      <c r="E291" s="22"/>
      <c r="F291" s="22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</row>
    <row r="292" ht="16.5" customHeight="1">
      <c r="A292" s="19"/>
      <c r="B292" s="22"/>
      <c r="C292" s="22"/>
      <c r="D292" s="22"/>
      <c r="E292" s="22"/>
      <c r="F292" s="22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</row>
    <row r="293" ht="16.5" customHeight="1">
      <c r="A293" s="19"/>
      <c r="B293" s="22"/>
      <c r="C293" s="22"/>
      <c r="D293" s="22"/>
      <c r="E293" s="22"/>
      <c r="F293" s="22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</row>
    <row r="294" ht="16.5" customHeight="1">
      <c r="A294" s="19"/>
      <c r="B294" s="22"/>
      <c r="C294" s="22"/>
      <c r="D294" s="22"/>
      <c r="E294" s="22"/>
      <c r="F294" s="22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</row>
    <row r="295" ht="16.5" customHeight="1">
      <c r="A295" s="19"/>
      <c r="B295" s="22"/>
      <c r="C295" s="22"/>
      <c r="D295" s="22"/>
      <c r="E295" s="22"/>
      <c r="F295" s="22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</row>
    <row r="296" ht="16.5" customHeight="1">
      <c r="A296" s="19"/>
      <c r="B296" s="22"/>
      <c r="C296" s="22"/>
      <c r="D296" s="22"/>
      <c r="E296" s="22"/>
      <c r="F296" s="22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</row>
    <row r="297" ht="16.5" customHeight="1">
      <c r="A297" s="19"/>
      <c r="B297" s="22"/>
      <c r="C297" s="22"/>
      <c r="D297" s="22"/>
      <c r="E297" s="22"/>
      <c r="F297" s="22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</row>
    <row r="298" ht="16.5" customHeight="1">
      <c r="A298" s="19"/>
      <c r="B298" s="22"/>
      <c r="C298" s="22"/>
      <c r="D298" s="22"/>
      <c r="E298" s="22"/>
      <c r="F298" s="22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</row>
    <row r="299" ht="16.5" customHeight="1">
      <c r="A299" s="19"/>
      <c r="B299" s="22"/>
      <c r="C299" s="22"/>
      <c r="D299" s="22"/>
      <c r="E299" s="22"/>
      <c r="F299" s="22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</row>
    <row r="300" ht="16.5" customHeight="1">
      <c r="A300" s="19"/>
      <c r="B300" s="22"/>
      <c r="C300" s="22"/>
      <c r="D300" s="22"/>
      <c r="E300" s="22"/>
      <c r="F300" s="22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</row>
    <row r="301" ht="16.5" customHeight="1">
      <c r="A301" s="19"/>
      <c r="B301" s="22"/>
      <c r="C301" s="22"/>
      <c r="D301" s="22"/>
      <c r="E301" s="22"/>
      <c r="F301" s="22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</row>
    <row r="302" ht="16.5" customHeight="1">
      <c r="A302" s="19"/>
      <c r="B302" s="22"/>
      <c r="C302" s="22"/>
      <c r="D302" s="22"/>
      <c r="E302" s="22"/>
      <c r="F302" s="22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</row>
    <row r="303" ht="16.5" customHeight="1">
      <c r="A303" s="19"/>
      <c r="B303" s="22"/>
      <c r="C303" s="22"/>
      <c r="D303" s="22"/>
      <c r="E303" s="22"/>
      <c r="F303" s="22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</row>
    <row r="304" ht="16.5" customHeight="1">
      <c r="A304" s="19"/>
      <c r="B304" s="22"/>
      <c r="C304" s="22"/>
      <c r="D304" s="22"/>
      <c r="E304" s="22"/>
      <c r="F304" s="22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</row>
    <row r="305" ht="16.5" customHeight="1">
      <c r="A305" s="19"/>
      <c r="B305" s="22"/>
      <c r="C305" s="22"/>
      <c r="D305" s="22"/>
      <c r="E305" s="22"/>
      <c r="F305" s="22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</row>
    <row r="306" ht="16.5" customHeight="1">
      <c r="A306" s="19"/>
      <c r="B306" s="22"/>
      <c r="C306" s="22"/>
      <c r="D306" s="22"/>
      <c r="E306" s="22"/>
      <c r="F306" s="22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</row>
    <row r="307" ht="16.5" customHeight="1">
      <c r="A307" s="19"/>
      <c r="B307" s="22"/>
      <c r="C307" s="22"/>
      <c r="D307" s="22"/>
      <c r="E307" s="22"/>
      <c r="F307" s="22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</row>
    <row r="308" ht="16.5" customHeight="1">
      <c r="A308" s="19"/>
      <c r="B308" s="22"/>
      <c r="C308" s="22"/>
      <c r="D308" s="22"/>
      <c r="E308" s="22"/>
      <c r="F308" s="22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</row>
    <row r="309" ht="16.5" customHeight="1">
      <c r="A309" s="19"/>
      <c r="B309" s="22"/>
      <c r="C309" s="22"/>
      <c r="D309" s="22"/>
      <c r="E309" s="22"/>
      <c r="F309" s="22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</row>
    <row r="310" ht="16.5" customHeight="1">
      <c r="A310" s="19"/>
      <c r="B310" s="22"/>
      <c r="C310" s="22"/>
      <c r="D310" s="22"/>
      <c r="E310" s="22"/>
      <c r="F310" s="22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</row>
    <row r="311" ht="16.5" customHeight="1">
      <c r="A311" s="19"/>
      <c r="B311" s="22"/>
      <c r="C311" s="22"/>
      <c r="D311" s="22"/>
      <c r="E311" s="22"/>
      <c r="F311" s="22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</row>
    <row r="312" ht="16.5" customHeight="1">
      <c r="A312" s="19"/>
      <c r="B312" s="22"/>
      <c r="C312" s="22"/>
      <c r="D312" s="22"/>
      <c r="E312" s="22"/>
      <c r="F312" s="22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</row>
    <row r="313" ht="16.5" customHeight="1">
      <c r="A313" s="19"/>
      <c r="B313" s="22"/>
      <c r="C313" s="22"/>
      <c r="D313" s="22"/>
      <c r="E313" s="22"/>
      <c r="F313" s="22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</row>
    <row r="314" ht="16.5" customHeight="1">
      <c r="A314" s="19"/>
      <c r="B314" s="22"/>
      <c r="C314" s="22"/>
      <c r="D314" s="22"/>
      <c r="E314" s="22"/>
      <c r="F314" s="22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</row>
    <row r="315" ht="16.5" customHeight="1">
      <c r="A315" s="19"/>
      <c r="B315" s="22"/>
      <c r="C315" s="22"/>
      <c r="D315" s="22"/>
      <c r="E315" s="22"/>
      <c r="F315" s="22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</row>
    <row r="316" ht="16.5" customHeight="1">
      <c r="A316" s="19"/>
      <c r="B316" s="22"/>
      <c r="C316" s="22"/>
      <c r="D316" s="22"/>
      <c r="E316" s="22"/>
      <c r="F316" s="22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</row>
    <row r="317" ht="16.5" customHeight="1">
      <c r="A317" s="19"/>
      <c r="B317" s="22"/>
      <c r="C317" s="22"/>
      <c r="D317" s="22"/>
      <c r="E317" s="22"/>
      <c r="F317" s="22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</row>
    <row r="318" ht="16.5" customHeight="1">
      <c r="A318" s="19"/>
      <c r="B318" s="22"/>
      <c r="C318" s="22"/>
      <c r="D318" s="22"/>
      <c r="E318" s="22"/>
      <c r="F318" s="22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</row>
    <row r="319" ht="16.5" customHeight="1">
      <c r="A319" s="19"/>
      <c r="B319" s="22"/>
      <c r="C319" s="22"/>
      <c r="D319" s="22"/>
      <c r="E319" s="22"/>
      <c r="F319" s="22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</row>
    <row r="320" ht="16.5" customHeight="1">
      <c r="A320" s="19"/>
      <c r="B320" s="22"/>
      <c r="C320" s="22"/>
      <c r="D320" s="22"/>
      <c r="E320" s="22"/>
      <c r="F320" s="22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</row>
    <row r="321" ht="16.5" customHeight="1">
      <c r="A321" s="19"/>
      <c r="B321" s="22"/>
      <c r="C321" s="22"/>
      <c r="D321" s="22"/>
      <c r="E321" s="22"/>
      <c r="F321" s="22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</row>
    <row r="322" ht="16.5" customHeight="1">
      <c r="A322" s="19"/>
      <c r="B322" s="22"/>
      <c r="C322" s="22"/>
      <c r="D322" s="22"/>
      <c r="E322" s="22"/>
      <c r="F322" s="22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</row>
    <row r="323" ht="16.5" customHeight="1">
      <c r="A323" s="19"/>
      <c r="B323" s="22"/>
      <c r="C323" s="22"/>
      <c r="D323" s="22"/>
      <c r="E323" s="22"/>
      <c r="F323" s="22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</row>
    <row r="324" ht="16.5" customHeight="1">
      <c r="A324" s="19"/>
      <c r="B324" s="22"/>
      <c r="C324" s="22"/>
      <c r="D324" s="22"/>
      <c r="E324" s="22"/>
      <c r="F324" s="22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</row>
    <row r="325" ht="16.5" customHeight="1">
      <c r="A325" s="19"/>
      <c r="B325" s="22"/>
      <c r="C325" s="22"/>
      <c r="D325" s="22"/>
      <c r="E325" s="22"/>
      <c r="F325" s="22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</row>
    <row r="326" ht="16.5" customHeight="1">
      <c r="A326" s="19"/>
      <c r="B326" s="22"/>
      <c r="C326" s="22"/>
      <c r="D326" s="22"/>
      <c r="E326" s="22"/>
      <c r="F326" s="22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</row>
    <row r="327" ht="16.5" customHeight="1">
      <c r="A327" s="19"/>
      <c r="B327" s="22"/>
      <c r="C327" s="22"/>
      <c r="D327" s="22"/>
      <c r="E327" s="22"/>
      <c r="F327" s="22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</row>
    <row r="328" ht="16.5" customHeight="1">
      <c r="A328" s="19"/>
      <c r="B328" s="22"/>
      <c r="C328" s="22"/>
      <c r="D328" s="22"/>
      <c r="E328" s="22"/>
      <c r="F328" s="22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</row>
    <row r="329" ht="16.5" customHeight="1">
      <c r="A329" s="19"/>
      <c r="B329" s="22"/>
      <c r="C329" s="22"/>
      <c r="D329" s="22"/>
      <c r="E329" s="22"/>
      <c r="F329" s="22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</row>
    <row r="330" ht="16.5" customHeight="1">
      <c r="A330" s="19"/>
      <c r="B330" s="22"/>
      <c r="C330" s="22"/>
      <c r="D330" s="22"/>
      <c r="E330" s="22"/>
      <c r="F330" s="22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</row>
    <row r="331" ht="16.5" customHeight="1">
      <c r="A331" s="19"/>
      <c r="B331" s="22"/>
      <c r="C331" s="22"/>
      <c r="D331" s="22"/>
      <c r="E331" s="22"/>
      <c r="F331" s="22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</row>
    <row r="332" ht="16.5" customHeight="1">
      <c r="A332" s="19"/>
      <c r="B332" s="22"/>
      <c r="C332" s="22"/>
      <c r="D332" s="22"/>
      <c r="E332" s="22"/>
      <c r="F332" s="22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</row>
    <row r="333" ht="16.5" customHeight="1">
      <c r="A333" s="19"/>
      <c r="B333" s="22"/>
      <c r="C333" s="22"/>
      <c r="D333" s="22"/>
      <c r="E333" s="22"/>
      <c r="F333" s="22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</row>
    <row r="334" ht="16.5" customHeight="1">
      <c r="A334" s="19"/>
      <c r="B334" s="22"/>
      <c r="C334" s="22"/>
      <c r="D334" s="22"/>
      <c r="E334" s="22"/>
      <c r="F334" s="22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</row>
    <row r="335" ht="16.5" customHeight="1">
      <c r="A335" s="19"/>
      <c r="B335" s="22"/>
      <c r="C335" s="22"/>
      <c r="D335" s="22"/>
      <c r="E335" s="22"/>
      <c r="F335" s="22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</row>
    <row r="336" ht="16.5" customHeight="1">
      <c r="A336" s="19"/>
      <c r="B336" s="22"/>
      <c r="C336" s="22"/>
      <c r="D336" s="22"/>
      <c r="E336" s="22"/>
      <c r="F336" s="22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</row>
    <row r="337" ht="16.5" customHeight="1">
      <c r="A337" s="19"/>
      <c r="B337" s="22"/>
      <c r="C337" s="22"/>
      <c r="D337" s="22"/>
      <c r="E337" s="22"/>
      <c r="F337" s="22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</row>
    <row r="338" ht="16.5" customHeight="1">
      <c r="A338" s="19"/>
      <c r="B338" s="22"/>
      <c r="C338" s="22"/>
      <c r="D338" s="22"/>
      <c r="E338" s="22"/>
      <c r="F338" s="22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</row>
    <row r="339" ht="16.5" customHeight="1">
      <c r="A339" s="19"/>
      <c r="B339" s="22"/>
      <c r="C339" s="22"/>
      <c r="D339" s="22"/>
      <c r="E339" s="22"/>
      <c r="F339" s="22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</row>
    <row r="340" ht="16.5" customHeight="1">
      <c r="A340" s="19"/>
      <c r="B340" s="22"/>
      <c r="C340" s="22"/>
      <c r="D340" s="22"/>
      <c r="E340" s="22"/>
      <c r="F340" s="22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</row>
    <row r="341" ht="16.5" customHeight="1">
      <c r="A341" s="19"/>
      <c r="B341" s="22"/>
      <c r="C341" s="22"/>
      <c r="D341" s="22"/>
      <c r="E341" s="22"/>
      <c r="F341" s="22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</row>
    <row r="342" ht="16.5" customHeight="1">
      <c r="A342" s="19"/>
      <c r="B342" s="22"/>
      <c r="C342" s="22"/>
      <c r="D342" s="22"/>
      <c r="E342" s="22"/>
      <c r="F342" s="22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</row>
    <row r="343" ht="16.5" customHeight="1">
      <c r="A343" s="19"/>
      <c r="B343" s="22"/>
      <c r="C343" s="22"/>
      <c r="D343" s="22"/>
      <c r="E343" s="22"/>
      <c r="F343" s="22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</row>
    <row r="344" ht="16.5" customHeight="1">
      <c r="A344" s="19"/>
      <c r="B344" s="22"/>
      <c r="C344" s="22"/>
      <c r="D344" s="22"/>
      <c r="E344" s="22"/>
      <c r="F344" s="22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</row>
    <row r="345" ht="16.5" customHeight="1">
      <c r="A345" s="19"/>
      <c r="B345" s="22"/>
      <c r="C345" s="22"/>
      <c r="D345" s="22"/>
      <c r="E345" s="22"/>
      <c r="F345" s="22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</row>
    <row r="346" ht="16.5" customHeight="1">
      <c r="A346" s="19"/>
      <c r="B346" s="22"/>
      <c r="C346" s="22"/>
      <c r="D346" s="22"/>
      <c r="E346" s="22"/>
      <c r="F346" s="22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</row>
    <row r="347" ht="16.5" customHeight="1">
      <c r="A347" s="19"/>
      <c r="B347" s="22"/>
      <c r="C347" s="22"/>
      <c r="D347" s="22"/>
      <c r="E347" s="22"/>
      <c r="F347" s="22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</row>
    <row r="348" ht="16.5" customHeight="1">
      <c r="A348" s="19"/>
      <c r="B348" s="22"/>
      <c r="C348" s="22"/>
      <c r="D348" s="22"/>
      <c r="E348" s="22"/>
      <c r="F348" s="22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</row>
    <row r="349" ht="16.5" customHeight="1">
      <c r="A349" s="19"/>
      <c r="B349" s="22"/>
      <c r="C349" s="22"/>
      <c r="D349" s="22"/>
      <c r="E349" s="22"/>
      <c r="F349" s="22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</row>
    <row r="350" ht="16.5" customHeight="1">
      <c r="A350" s="19"/>
      <c r="B350" s="22"/>
      <c r="C350" s="22"/>
      <c r="D350" s="22"/>
      <c r="E350" s="22"/>
      <c r="F350" s="22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</row>
    <row r="351" ht="16.5" customHeight="1">
      <c r="A351" s="19"/>
      <c r="B351" s="22"/>
      <c r="C351" s="22"/>
      <c r="D351" s="22"/>
      <c r="E351" s="22"/>
      <c r="F351" s="22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</row>
    <row r="352" ht="16.5" customHeight="1">
      <c r="A352" s="19"/>
      <c r="B352" s="22"/>
      <c r="C352" s="22"/>
      <c r="D352" s="22"/>
      <c r="E352" s="22"/>
      <c r="F352" s="22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</row>
    <row r="353" ht="16.5" customHeight="1">
      <c r="A353" s="19"/>
      <c r="B353" s="22"/>
      <c r="C353" s="22"/>
      <c r="D353" s="22"/>
      <c r="E353" s="22"/>
      <c r="F353" s="22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</row>
    <row r="354" ht="16.5" customHeight="1">
      <c r="A354" s="19"/>
      <c r="B354" s="22"/>
      <c r="C354" s="22"/>
      <c r="D354" s="22"/>
      <c r="E354" s="22"/>
      <c r="F354" s="22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</row>
    <row r="355" ht="16.5" customHeight="1">
      <c r="A355" s="19"/>
      <c r="B355" s="22"/>
      <c r="C355" s="22"/>
      <c r="D355" s="22"/>
      <c r="E355" s="22"/>
      <c r="F355" s="22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</row>
    <row r="356" ht="16.5" customHeight="1">
      <c r="A356" s="19"/>
      <c r="B356" s="22"/>
      <c r="C356" s="22"/>
      <c r="D356" s="22"/>
      <c r="E356" s="22"/>
      <c r="F356" s="22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</row>
    <row r="357" ht="16.5" customHeight="1">
      <c r="A357" s="19"/>
      <c r="B357" s="22"/>
      <c r="C357" s="22"/>
      <c r="D357" s="22"/>
      <c r="E357" s="22"/>
      <c r="F357" s="22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</row>
    <row r="358" ht="16.5" customHeight="1">
      <c r="A358" s="19"/>
      <c r="B358" s="22"/>
      <c r="C358" s="22"/>
      <c r="D358" s="22"/>
      <c r="E358" s="22"/>
      <c r="F358" s="22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</row>
    <row r="359" ht="16.5" customHeight="1">
      <c r="A359" s="19"/>
      <c r="B359" s="22"/>
      <c r="C359" s="22"/>
      <c r="D359" s="22"/>
      <c r="E359" s="22"/>
      <c r="F359" s="22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</row>
    <row r="360" ht="16.5" customHeight="1">
      <c r="A360" s="19"/>
      <c r="B360" s="22"/>
      <c r="C360" s="22"/>
      <c r="D360" s="22"/>
      <c r="E360" s="22"/>
      <c r="F360" s="22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</row>
    <row r="361" ht="16.5" customHeight="1">
      <c r="A361" s="19"/>
      <c r="B361" s="22"/>
      <c r="C361" s="22"/>
      <c r="D361" s="22"/>
      <c r="E361" s="22"/>
      <c r="F361" s="22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</row>
    <row r="362" ht="16.5" customHeight="1">
      <c r="A362" s="19"/>
      <c r="B362" s="22"/>
      <c r="C362" s="22"/>
      <c r="D362" s="22"/>
      <c r="E362" s="22"/>
      <c r="F362" s="22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</row>
    <row r="363" ht="16.5" customHeight="1">
      <c r="A363" s="19"/>
      <c r="B363" s="22"/>
      <c r="C363" s="22"/>
      <c r="D363" s="22"/>
      <c r="E363" s="22"/>
      <c r="F363" s="22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</row>
    <row r="364" ht="16.5" customHeight="1">
      <c r="A364" s="19"/>
      <c r="B364" s="22"/>
      <c r="C364" s="22"/>
      <c r="D364" s="22"/>
      <c r="E364" s="22"/>
      <c r="F364" s="22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</row>
    <row r="365" ht="16.5" customHeight="1">
      <c r="A365" s="19"/>
      <c r="B365" s="22"/>
      <c r="C365" s="22"/>
      <c r="D365" s="22"/>
      <c r="E365" s="22"/>
      <c r="F365" s="22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</row>
    <row r="366" ht="16.5" customHeight="1">
      <c r="A366" s="19"/>
      <c r="B366" s="22"/>
      <c r="C366" s="22"/>
      <c r="D366" s="22"/>
      <c r="E366" s="22"/>
      <c r="F366" s="22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</row>
    <row r="367" ht="16.5" customHeight="1">
      <c r="A367" s="19"/>
      <c r="B367" s="22"/>
      <c r="C367" s="22"/>
      <c r="D367" s="22"/>
      <c r="E367" s="22"/>
      <c r="F367" s="22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</row>
    <row r="368" ht="16.5" customHeight="1">
      <c r="A368" s="19"/>
      <c r="B368" s="22"/>
      <c r="C368" s="22"/>
      <c r="D368" s="22"/>
      <c r="E368" s="22"/>
      <c r="F368" s="22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</row>
    <row r="369" ht="16.5" customHeight="1">
      <c r="A369" s="19"/>
      <c r="B369" s="22"/>
      <c r="C369" s="22"/>
      <c r="D369" s="22"/>
      <c r="E369" s="22"/>
      <c r="F369" s="22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</row>
    <row r="370" ht="16.5" customHeight="1">
      <c r="A370" s="19"/>
      <c r="B370" s="22"/>
      <c r="C370" s="22"/>
      <c r="D370" s="22"/>
      <c r="E370" s="22"/>
      <c r="F370" s="22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</row>
    <row r="371" ht="16.5" customHeight="1">
      <c r="A371" s="19"/>
      <c r="B371" s="22"/>
      <c r="C371" s="22"/>
      <c r="D371" s="22"/>
      <c r="E371" s="22"/>
      <c r="F371" s="22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</row>
    <row r="372" ht="16.5" customHeight="1">
      <c r="A372" s="19"/>
      <c r="B372" s="22"/>
      <c r="C372" s="22"/>
      <c r="D372" s="22"/>
      <c r="E372" s="22"/>
      <c r="F372" s="22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</row>
    <row r="373" ht="16.5" customHeight="1">
      <c r="A373" s="19"/>
      <c r="B373" s="22"/>
      <c r="C373" s="22"/>
      <c r="D373" s="22"/>
      <c r="E373" s="22"/>
      <c r="F373" s="22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</row>
    <row r="374" ht="16.5" customHeight="1">
      <c r="A374" s="19"/>
      <c r="B374" s="22"/>
      <c r="C374" s="22"/>
      <c r="D374" s="22"/>
      <c r="E374" s="22"/>
      <c r="F374" s="22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</row>
    <row r="375" ht="16.5" customHeight="1">
      <c r="A375" s="19"/>
      <c r="B375" s="22"/>
      <c r="C375" s="22"/>
      <c r="D375" s="22"/>
      <c r="E375" s="22"/>
      <c r="F375" s="22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</row>
    <row r="376" ht="16.5" customHeight="1">
      <c r="A376" s="19"/>
      <c r="B376" s="22"/>
      <c r="C376" s="22"/>
      <c r="D376" s="22"/>
      <c r="E376" s="22"/>
      <c r="F376" s="22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</row>
    <row r="377" ht="16.5" customHeight="1">
      <c r="A377" s="19"/>
      <c r="B377" s="22"/>
      <c r="C377" s="22"/>
      <c r="D377" s="22"/>
      <c r="E377" s="22"/>
      <c r="F377" s="22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</row>
    <row r="378" ht="16.5" customHeight="1">
      <c r="A378" s="19"/>
      <c r="B378" s="22"/>
      <c r="C378" s="22"/>
      <c r="D378" s="22"/>
      <c r="E378" s="22"/>
      <c r="F378" s="22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</row>
    <row r="379" ht="16.5" customHeight="1">
      <c r="A379" s="19"/>
      <c r="B379" s="22"/>
      <c r="C379" s="22"/>
      <c r="D379" s="22"/>
      <c r="E379" s="22"/>
      <c r="F379" s="22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</row>
    <row r="380" ht="16.5" customHeight="1">
      <c r="A380" s="19"/>
      <c r="B380" s="22"/>
      <c r="C380" s="22"/>
      <c r="D380" s="22"/>
      <c r="E380" s="22"/>
      <c r="F380" s="22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</row>
    <row r="381" ht="16.5" customHeight="1">
      <c r="A381" s="19"/>
      <c r="B381" s="22"/>
      <c r="C381" s="22"/>
      <c r="D381" s="22"/>
      <c r="E381" s="22"/>
      <c r="F381" s="22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</row>
    <row r="382" ht="16.5" customHeight="1">
      <c r="A382" s="19"/>
      <c r="B382" s="22"/>
      <c r="C382" s="22"/>
      <c r="D382" s="22"/>
      <c r="E382" s="22"/>
      <c r="F382" s="22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</row>
    <row r="383" ht="16.5" customHeight="1">
      <c r="A383" s="19"/>
      <c r="B383" s="22"/>
      <c r="C383" s="22"/>
      <c r="D383" s="22"/>
      <c r="E383" s="22"/>
      <c r="F383" s="22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</row>
    <row r="384" ht="16.5" customHeight="1">
      <c r="A384" s="19"/>
      <c r="B384" s="22"/>
      <c r="C384" s="22"/>
      <c r="D384" s="22"/>
      <c r="E384" s="22"/>
      <c r="F384" s="22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</row>
    <row r="385" ht="16.5" customHeight="1">
      <c r="A385" s="19"/>
      <c r="B385" s="22"/>
      <c r="C385" s="22"/>
      <c r="D385" s="22"/>
      <c r="E385" s="22"/>
      <c r="F385" s="22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</row>
    <row r="386" ht="16.5" customHeight="1">
      <c r="A386" s="19"/>
      <c r="B386" s="22"/>
      <c r="C386" s="22"/>
      <c r="D386" s="22"/>
      <c r="E386" s="22"/>
      <c r="F386" s="22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</row>
    <row r="387" ht="16.5" customHeight="1">
      <c r="A387" s="19"/>
      <c r="B387" s="22"/>
      <c r="C387" s="22"/>
      <c r="D387" s="22"/>
      <c r="E387" s="22"/>
      <c r="F387" s="22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</row>
    <row r="388" ht="16.5" customHeight="1">
      <c r="A388" s="19"/>
      <c r="B388" s="22"/>
      <c r="C388" s="22"/>
      <c r="D388" s="22"/>
      <c r="E388" s="22"/>
      <c r="F388" s="22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</row>
    <row r="389" ht="16.5" customHeight="1">
      <c r="A389" s="19"/>
      <c r="B389" s="22"/>
      <c r="C389" s="22"/>
      <c r="D389" s="22"/>
      <c r="E389" s="22"/>
      <c r="F389" s="22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</row>
    <row r="390" ht="16.5" customHeight="1">
      <c r="A390" s="19"/>
      <c r="B390" s="22"/>
      <c r="C390" s="22"/>
      <c r="D390" s="22"/>
      <c r="E390" s="22"/>
      <c r="F390" s="22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</row>
    <row r="391" ht="16.5" customHeight="1">
      <c r="A391" s="19"/>
      <c r="B391" s="22"/>
      <c r="C391" s="22"/>
      <c r="D391" s="22"/>
      <c r="E391" s="22"/>
      <c r="F391" s="22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</row>
    <row r="392" ht="16.5" customHeight="1">
      <c r="A392" s="19"/>
      <c r="B392" s="22"/>
      <c r="C392" s="22"/>
      <c r="D392" s="22"/>
      <c r="E392" s="22"/>
      <c r="F392" s="22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</row>
    <row r="393" ht="16.5" customHeight="1">
      <c r="A393" s="19"/>
      <c r="B393" s="22"/>
      <c r="C393" s="22"/>
      <c r="D393" s="22"/>
      <c r="E393" s="22"/>
      <c r="F393" s="22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</row>
    <row r="394" ht="16.5" customHeight="1">
      <c r="A394" s="19"/>
      <c r="B394" s="22"/>
      <c r="C394" s="22"/>
      <c r="D394" s="22"/>
      <c r="E394" s="22"/>
      <c r="F394" s="22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</row>
    <row r="395" ht="16.5" customHeight="1">
      <c r="A395" s="19"/>
      <c r="B395" s="22"/>
      <c r="C395" s="22"/>
      <c r="D395" s="22"/>
      <c r="E395" s="22"/>
      <c r="F395" s="22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</row>
    <row r="396" ht="16.5" customHeight="1">
      <c r="A396" s="19"/>
      <c r="B396" s="22"/>
      <c r="C396" s="22"/>
      <c r="D396" s="22"/>
      <c r="E396" s="22"/>
      <c r="F396" s="22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</row>
    <row r="397" ht="16.5" customHeight="1">
      <c r="A397" s="19"/>
      <c r="B397" s="22"/>
      <c r="C397" s="22"/>
      <c r="D397" s="22"/>
      <c r="E397" s="22"/>
      <c r="F397" s="22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</row>
    <row r="398" ht="16.5" customHeight="1">
      <c r="A398" s="19"/>
      <c r="B398" s="22"/>
      <c r="C398" s="22"/>
      <c r="D398" s="22"/>
      <c r="E398" s="22"/>
      <c r="F398" s="22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</row>
    <row r="399" ht="16.5" customHeight="1">
      <c r="A399" s="19"/>
      <c r="B399" s="22"/>
      <c r="C399" s="22"/>
      <c r="D399" s="22"/>
      <c r="E399" s="22"/>
      <c r="F399" s="22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</row>
    <row r="400" ht="16.5" customHeight="1">
      <c r="A400" s="19"/>
      <c r="B400" s="22"/>
      <c r="C400" s="22"/>
      <c r="D400" s="22"/>
      <c r="E400" s="22"/>
      <c r="F400" s="22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</row>
    <row r="401" ht="16.5" customHeight="1">
      <c r="A401" s="19"/>
      <c r="B401" s="22"/>
      <c r="C401" s="22"/>
      <c r="D401" s="22"/>
      <c r="E401" s="22"/>
      <c r="F401" s="22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</row>
    <row r="402" ht="16.5" customHeight="1">
      <c r="A402" s="19"/>
      <c r="B402" s="22"/>
      <c r="C402" s="22"/>
      <c r="D402" s="22"/>
      <c r="E402" s="22"/>
      <c r="F402" s="22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</row>
    <row r="403" ht="16.5" customHeight="1">
      <c r="A403" s="19"/>
      <c r="B403" s="22"/>
      <c r="C403" s="22"/>
      <c r="D403" s="22"/>
      <c r="E403" s="22"/>
      <c r="F403" s="22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</row>
    <row r="404" ht="16.5" customHeight="1">
      <c r="A404" s="19"/>
      <c r="B404" s="22"/>
      <c r="C404" s="22"/>
      <c r="D404" s="22"/>
      <c r="E404" s="22"/>
      <c r="F404" s="22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</row>
    <row r="405" ht="16.5" customHeight="1">
      <c r="A405" s="19"/>
      <c r="B405" s="22"/>
      <c r="C405" s="22"/>
      <c r="D405" s="22"/>
      <c r="E405" s="22"/>
      <c r="F405" s="22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</row>
    <row r="406" ht="16.5" customHeight="1">
      <c r="A406" s="19"/>
      <c r="B406" s="22"/>
      <c r="C406" s="22"/>
      <c r="D406" s="22"/>
      <c r="E406" s="22"/>
      <c r="F406" s="22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</row>
    <row r="407" ht="16.5" customHeight="1">
      <c r="A407" s="19"/>
      <c r="B407" s="22"/>
      <c r="C407" s="22"/>
      <c r="D407" s="22"/>
      <c r="E407" s="22"/>
      <c r="F407" s="22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</row>
    <row r="408" ht="16.5" customHeight="1">
      <c r="A408" s="19"/>
      <c r="B408" s="22"/>
      <c r="C408" s="22"/>
      <c r="D408" s="22"/>
      <c r="E408" s="22"/>
      <c r="F408" s="22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</row>
    <row r="409" ht="16.5" customHeight="1">
      <c r="A409" s="19"/>
      <c r="B409" s="22"/>
      <c r="C409" s="22"/>
      <c r="D409" s="22"/>
      <c r="E409" s="22"/>
      <c r="F409" s="22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</row>
    <row r="410" ht="16.5" customHeight="1">
      <c r="A410" s="19"/>
      <c r="B410" s="22"/>
      <c r="C410" s="22"/>
      <c r="D410" s="22"/>
      <c r="E410" s="22"/>
      <c r="F410" s="22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</row>
    <row r="411" ht="16.5" customHeight="1">
      <c r="A411" s="19"/>
      <c r="B411" s="22"/>
      <c r="C411" s="22"/>
      <c r="D411" s="22"/>
      <c r="E411" s="22"/>
      <c r="F411" s="22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</row>
    <row r="412" ht="16.5" customHeight="1">
      <c r="A412" s="19"/>
      <c r="B412" s="22"/>
      <c r="C412" s="22"/>
      <c r="D412" s="22"/>
      <c r="E412" s="22"/>
      <c r="F412" s="22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</row>
    <row r="413" ht="16.5" customHeight="1">
      <c r="A413" s="19"/>
      <c r="B413" s="22"/>
      <c r="C413" s="22"/>
      <c r="D413" s="22"/>
      <c r="E413" s="22"/>
      <c r="F413" s="22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</row>
    <row r="414" ht="16.5" customHeight="1">
      <c r="A414" s="19"/>
      <c r="B414" s="22"/>
      <c r="C414" s="22"/>
      <c r="D414" s="22"/>
      <c r="E414" s="22"/>
      <c r="F414" s="22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</row>
    <row r="415" ht="16.5" customHeight="1">
      <c r="A415" s="19"/>
      <c r="B415" s="22"/>
      <c r="C415" s="22"/>
      <c r="D415" s="22"/>
      <c r="E415" s="22"/>
      <c r="F415" s="22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</row>
    <row r="416" ht="16.5" customHeight="1">
      <c r="A416" s="19"/>
      <c r="B416" s="22"/>
      <c r="C416" s="22"/>
      <c r="D416" s="22"/>
      <c r="E416" s="22"/>
      <c r="F416" s="22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</row>
    <row r="417" ht="16.5" customHeight="1">
      <c r="A417" s="19"/>
      <c r="B417" s="22"/>
      <c r="C417" s="22"/>
      <c r="D417" s="22"/>
      <c r="E417" s="22"/>
      <c r="F417" s="22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</row>
    <row r="418" ht="16.5" customHeight="1">
      <c r="A418" s="19"/>
      <c r="B418" s="22"/>
      <c r="C418" s="22"/>
      <c r="D418" s="22"/>
      <c r="E418" s="22"/>
      <c r="F418" s="22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</row>
    <row r="419" ht="16.5" customHeight="1">
      <c r="A419" s="19"/>
      <c r="B419" s="22"/>
      <c r="C419" s="22"/>
      <c r="D419" s="22"/>
      <c r="E419" s="22"/>
      <c r="F419" s="22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</row>
    <row r="420" ht="16.5" customHeight="1">
      <c r="A420" s="19"/>
      <c r="B420" s="22"/>
      <c r="C420" s="22"/>
      <c r="D420" s="22"/>
      <c r="E420" s="22"/>
      <c r="F420" s="22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</row>
    <row r="421" ht="16.5" customHeight="1">
      <c r="A421" s="19"/>
      <c r="B421" s="22"/>
      <c r="C421" s="22"/>
      <c r="D421" s="22"/>
      <c r="E421" s="22"/>
      <c r="F421" s="22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</row>
    <row r="422" ht="16.5" customHeight="1">
      <c r="A422" s="19"/>
      <c r="B422" s="22"/>
      <c r="C422" s="22"/>
      <c r="D422" s="22"/>
      <c r="E422" s="22"/>
      <c r="F422" s="22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</row>
    <row r="423" ht="16.5" customHeight="1">
      <c r="A423" s="19"/>
      <c r="B423" s="22"/>
      <c r="C423" s="22"/>
      <c r="D423" s="22"/>
      <c r="E423" s="22"/>
      <c r="F423" s="22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</row>
    <row r="424" ht="16.5" customHeight="1">
      <c r="A424" s="19"/>
      <c r="B424" s="22"/>
      <c r="C424" s="22"/>
      <c r="D424" s="22"/>
      <c r="E424" s="22"/>
      <c r="F424" s="22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</row>
    <row r="425" ht="16.5" customHeight="1">
      <c r="A425" s="19"/>
      <c r="B425" s="22"/>
      <c r="C425" s="22"/>
      <c r="D425" s="22"/>
      <c r="E425" s="22"/>
      <c r="F425" s="22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</row>
    <row r="426" ht="16.5" customHeight="1">
      <c r="A426" s="19"/>
      <c r="B426" s="22"/>
      <c r="C426" s="22"/>
      <c r="D426" s="22"/>
      <c r="E426" s="22"/>
      <c r="F426" s="22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</row>
    <row r="427" ht="16.5" customHeight="1">
      <c r="A427" s="19"/>
      <c r="B427" s="22"/>
      <c r="C427" s="22"/>
      <c r="D427" s="22"/>
      <c r="E427" s="22"/>
      <c r="F427" s="22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</row>
    <row r="428" ht="16.5" customHeight="1">
      <c r="A428" s="19"/>
      <c r="B428" s="22"/>
      <c r="C428" s="22"/>
      <c r="D428" s="22"/>
      <c r="E428" s="22"/>
      <c r="F428" s="22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</row>
    <row r="429" ht="16.5" customHeight="1">
      <c r="A429" s="19"/>
      <c r="B429" s="22"/>
      <c r="C429" s="22"/>
      <c r="D429" s="22"/>
      <c r="E429" s="22"/>
      <c r="F429" s="22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</row>
    <row r="430" ht="16.5" customHeight="1">
      <c r="A430" s="19"/>
      <c r="B430" s="22"/>
      <c r="C430" s="22"/>
      <c r="D430" s="22"/>
      <c r="E430" s="22"/>
      <c r="F430" s="22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</row>
    <row r="431" ht="16.5" customHeight="1">
      <c r="A431" s="19"/>
      <c r="B431" s="22"/>
      <c r="C431" s="22"/>
      <c r="D431" s="22"/>
      <c r="E431" s="22"/>
      <c r="F431" s="22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</row>
    <row r="432" ht="16.5" customHeight="1">
      <c r="A432" s="19"/>
      <c r="B432" s="22"/>
      <c r="C432" s="22"/>
      <c r="D432" s="22"/>
      <c r="E432" s="22"/>
      <c r="F432" s="22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</row>
    <row r="433" ht="16.5" customHeight="1">
      <c r="A433" s="19"/>
      <c r="B433" s="22"/>
      <c r="C433" s="22"/>
      <c r="D433" s="22"/>
      <c r="E433" s="22"/>
      <c r="F433" s="22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</row>
    <row r="434" ht="16.5" customHeight="1">
      <c r="A434" s="19"/>
      <c r="B434" s="22"/>
      <c r="C434" s="22"/>
      <c r="D434" s="22"/>
      <c r="E434" s="22"/>
      <c r="F434" s="22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</row>
    <row r="435" ht="16.5" customHeight="1">
      <c r="A435" s="19"/>
      <c r="B435" s="22"/>
      <c r="C435" s="22"/>
      <c r="D435" s="22"/>
      <c r="E435" s="22"/>
      <c r="F435" s="22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</row>
    <row r="436" ht="16.5" customHeight="1">
      <c r="A436" s="19"/>
      <c r="B436" s="22"/>
      <c r="C436" s="22"/>
      <c r="D436" s="22"/>
      <c r="E436" s="22"/>
      <c r="F436" s="22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</row>
    <row r="437" ht="16.5" customHeight="1">
      <c r="A437" s="19"/>
      <c r="B437" s="22"/>
      <c r="C437" s="22"/>
      <c r="D437" s="22"/>
      <c r="E437" s="22"/>
      <c r="F437" s="22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</row>
    <row r="438" ht="16.5" customHeight="1">
      <c r="A438" s="19"/>
      <c r="B438" s="22"/>
      <c r="C438" s="22"/>
      <c r="D438" s="22"/>
      <c r="E438" s="22"/>
      <c r="F438" s="22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</row>
    <row r="439" ht="16.5" customHeight="1">
      <c r="A439" s="19"/>
      <c r="B439" s="22"/>
      <c r="C439" s="22"/>
      <c r="D439" s="22"/>
      <c r="E439" s="22"/>
      <c r="F439" s="22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</row>
    <row r="440" ht="16.5" customHeight="1">
      <c r="A440" s="19"/>
      <c r="B440" s="22"/>
      <c r="C440" s="22"/>
      <c r="D440" s="22"/>
      <c r="E440" s="22"/>
      <c r="F440" s="22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</row>
    <row r="441" ht="16.5" customHeight="1">
      <c r="A441" s="19"/>
      <c r="B441" s="22"/>
      <c r="C441" s="22"/>
      <c r="D441" s="22"/>
      <c r="E441" s="22"/>
      <c r="F441" s="22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</row>
    <row r="442" ht="16.5" customHeight="1">
      <c r="A442" s="19"/>
      <c r="B442" s="22"/>
      <c r="C442" s="22"/>
      <c r="D442" s="22"/>
      <c r="E442" s="22"/>
      <c r="F442" s="22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</row>
    <row r="443" ht="16.5" customHeight="1">
      <c r="A443" s="19"/>
      <c r="B443" s="22"/>
      <c r="C443" s="22"/>
      <c r="D443" s="22"/>
      <c r="E443" s="22"/>
      <c r="F443" s="22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</row>
    <row r="444" ht="16.5" customHeight="1">
      <c r="A444" s="19"/>
      <c r="B444" s="22"/>
      <c r="C444" s="22"/>
      <c r="D444" s="22"/>
      <c r="E444" s="22"/>
      <c r="F444" s="22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</row>
    <row r="445" ht="16.5" customHeight="1">
      <c r="A445" s="19"/>
      <c r="B445" s="22"/>
      <c r="C445" s="22"/>
      <c r="D445" s="22"/>
      <c r="E445" s="22"/>
      <c r="F445" s="22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</row>
    <row r="446" ht="16.5" customHeight="1">
      <c r="A446" s="19"/>
      <c r="B446" s="22"/>
      <c r="C446" s="22"/>
      <c r="D446" s="22"/>
      <c r="E446" s="22"/>
      <c r="F446" s="22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</row>
    <row r="447" ht="16.5" customHeight="1">
      <c r="A447" s="19"/>
      <c r="B447" s="22"/>
      <c r="C447" s="22"/>
      <c r="D447" s="22"/>
      <c r="E447" s="22"/>
      <c r="F447" s="22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</row>
    <row r="448" ht="16.5" customHeight="1">
      <c r="A448" s="19"/>
      <c r="B448" s="22"/>
      <c r="C448" s="22"/>
      <c r="D448" s="22"/>
      <c r="E448" s="22"/>
      <c r="F448" s="22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</row>
    <row r="449" ht="16.5" customHeight="1">
      <c r="A449" s="19"/>
      <c r="B449" s="22"/>
      <c r="C449" s="22"/>
      <c r="D449" s="22"/>
      <c r="E449" s="22"/>
      <c r="F449" s="22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</row>
    <row r="450" ht="16.5" customHeight="1">
      <c r="A450" s="19"/>
      <c r="B450" s="22"/>
      <c r="C450" s="22"/>
      <c r="D450" s="22"/>
      <c r="E450" s="22"/>
      <c r="F450" s="22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</row>
    <row r="451" ht="16.5" customHeight="1">
      <c r="A451" s="19"/>
      <c r="B451" s="22"/>
      <c r="C451" s="22"/>
      <c r="D451" s="22"/>
      <c r="E451" s="22"/>
      <c r="F451" s="22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</row>
    <row r="452" ht="16.5" customHeight="1">
      <c r="A452" s="19"/>
      <c r="B452" s="22"/>
      <c r="C452" s="22"/>
      <c r="D452" s="22"/>
      <c r="E452" s="22"/>
      <c r="F452" s="22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</row>
    <row r="453" ht="16.5" customHeight="1">
      <c r="A453" s="19"/>
      <c r="B453" s="22"/>
      <c r="C453" s="22"/>
      <c r="D453" s="22"/>
      <c r="E453" s="22"/>
      <c r="F453" s="22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</row>
    <row r="454" ht="16.5" customHeight="1">
      <c r="A454" s="19"/>
      <c r="B454" s="22"/>
      <c r="C454" s="22"/>
      <c r="D454" s="22"/>
      <c r="E454" s="22"/>
      <c r="F454" s="22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</row>
    <row r="455" ht="16.5" customHeight="1">
      <c r="A455" s="19"/>
      <c r="B455" s="22"/>
      <c r="C455" s="22"/>
      <c r="D455" s="22"/>
      <c r="E455" s="22"/>
      <c r="F455" s="22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</row>
    <row r="456" ht="16.5" customHeight="1">
      <c r="A456" s="19"/>
      <c r="B456" s="22"/>
      <c r="C456" s="22"/>
      <c r="D456" s="22"/>
      <c r="E456" s="22"/>
      <c r="F456" s="22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</row>
    <row r="457" ht="16.5" customHeight="1">
      <c r="A457" s="19"/>
      <c r="B457" s="22"/>
      <c r="C457" s="22"/>
      <c r="D457" s="22"/>
      <c r="E457" s="22"/>
      <c r="F457" s="22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</row>
    <row r="458" ht="16.5" customHeight="1">
      <c r="A458" s="19"/>
      <c r="B458" s="22"/>
      <c r="C458" s="22"/>
      <c r="D458" s="22"/>
      <c r="E458" s="22"/>
      <c r="F458" s="22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</row>
    <row r="459" ht="16.5" customHeight="1">
      <c r="A459" s="19"/>
      <c r="B459" s="22"/>
      <c r="C459" s="22"/>
      <c r="D459" s="22"/>
      <c r="E459" s="22"/>
      <c r="F459" s="22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</row>
    <row r="460" ht="16.5" customHeight="1">
      <c r="A460" s="19"/>
      <c r="B460" s="22"/>
      <c r="C460" s="22"/>
      <c r="D460" s="22"/>
      <c r="E460" s="22"/>
      <c r="F460" s="22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</row>
    <row r="461" ht="16.5" customHeight="1">
      <c r="A461" s="19"/>
      <c r="B461" s="22"/>
      <c r="C461" s="22"/>
      <c r="D461" s="22"/>
      <c r="E461" s="22"/>
      <c r="F461" s="22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</row>
    <row r="462" ht="16.5" customHeight="1">
      <c r="A462" s="19"/>
      <c r="B462" s="22"/>
      <c r="C462" s="22"/>
      <c r="D462" s="22"/>
      <c r="E462" s="22"/>
      <c r="F462" s="22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</row>
    <row r="463" ht="16.5" customHeight="1">
      <c r="A463" s="19"/>
      <c r="B463" s="22"/>
      <c r="C463" s="22"/>
      <c r="D463" s="22"/>
      <c r="E463" s="22"/>
      <c r="F463" s="22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</row>
    <row r="464" ht="16.5" customHeight="1">
      <c r="A464" s="19"/>
      <c r="B464" s="22"/>
      <c r="C464" s="22"/>
      <c r="D464" s="22"/>
      <c r="E464" s="22"/>
      <c r="F464" s="22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</row>
    <row r="465" ht="16.5" customHeight="1">
      <c r="A465" s="19"/>
      <c r="B465" s="22"/>
      <c r="C465" s="22"/>
      <c r="D465" s="22"/>
      <c r="E465" s="22"/>
      <c r="F465" s="22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</row>
    <row r="466" ht="16.5" customHeight="1">
      <c r="A466" s="19"/>
      <c r="B466" s="22"/>
      <c r="C466" s="22"/>
      <c r="D466" s="22"/>
      <c r="E466" s="22"/>
      <c r="F466" s="22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</row>
    <row r="467" ht="16.5" customHeight="1">
      <c r="A467" s="19"/>
      <c r="B467" s="22"/>
      <c r="C467" s="22"/>
      <c r="D467" s="22"/>
      <c r="E467" s="22"/>
      <c r="F467" s="22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</row>
    <row r="468" ht="16.5" customHeight="1">
      <c r="A468" s="19"/>
      <c r="B468" s="22"/>
      <c r="C468" s="22"/>
      <c r="D468" s="22"/>
      <c r="E468" s="22"/>
      <c r="F468" s="22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</row>
    <row r="469" ht="16.5" customHeight="1">
      <c r="A469" s="19"/>
      <c r="B469" s="22"/>
      <c r="C469" s="22"/>
      <c r="D469" s="22"/>
      <c r="E469" s="22"/>
      <c r="F469" s="22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</row>
    <row r="470" ht="16.5" customHeight="1">
      <c r="A470" s="19"/>
      <c r="B470" s="22"/>
      <c r="C470" s="22"/>
      <c r="D470" s="22"/>
      <c r="E470" s="22"/>
      <c r="F470" s="22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</row>
    <row r="471" ht="16.5" customHeight="1">
      <c r="A471" s="19"/>
      <c r="B471" s="22"/>
      <c r="C471" s="22"/>
      <c r="D471" s="22"/>
      <c r="E471" s="22"/>
      <c r="F471" s="22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</row>
    <row r="472" ht="16.5" customHeight="1">
      <c r="A472" s="19"/>
      <c r="B472" s="22"/>
      <c r="C472" s="22"/>
      <c r="D472" s="22"/>
      <c r="E472" s="22"/>
      <c r="F472" s="22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</row>
    <row r="473" ht="16.5" customHeight="1">
      <c r="A473" s="19"/>
      <c r="B473" s="22"/>
      <c r="C473" s="22"/>
      <c r="D473" s="22"/>
      <c r="E473" s="22"/>
      <c r="F473" s="22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</row>
    <row r="474" ht="16.5" customHeight="1">
      <c r="A474" s="19"/>
      <c r="B474" s="22"/>
      <c r="C474" s="22"/>
      <c r="D474" s="22"/>
      <c r="E474" s="22"/>
      <c r="F474" s="22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</row>
    <row r="475" ht="16.5" customHeight="1">
      <c r="A475" s="19"/>
      <c r="B475" s="22"/>
      <c r="C475" s="22"/>
      <c r="D475" s="22"/>
      <c r="E475" s="22"/>
      <c r="F475" s="22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</row>
    <row r="476" ht="16.5" customHeight="1">
      <c r="A476" s="19"/>
      <c r="B476" s="22"/>
      <c r="C476" s="22"/>
      <c r="D476" s="22"/>
      <c r="E476" s="22"/>
      <c r="F476" s="22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</row>
    <row r="477" ht="16.5" customHeight="1">
      <c r="A477" s="19"/>
      <c r="B477" s="22"/>
      <c r="C477" s="22"/>
      <c r="D477" s="22"/>
      <c r="E477" s="22"/>
      <c r="F477" s="22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</row>
    <row r="478" ht="16.5" customHeight="1">
      <c r="A478" s="19"/>
      <c r="B478" s="22"/>
      <c r="C478" s="22"/>
      <c r="D478" s="22"/>
      <c r="E478" s="22"/>
      <c r="F478" s="22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</row>
    <row r="479" ht="16.5" customHeight="1">
      <c r="A479" s="19"/>
      <c r="B479" s="22"/>
      <c r="C479" s="22"/>
      <c r="D479" s="22"/>
      <c r="E479" s="22"/>
      <c r="F479" s="22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</row>
    <row r="480" ht="16.5" customHeight="1">
      <c r="A480" s="19"/>
      <c r="B480" s="22"/>
      <c r="C480" s="22"/>
      <c r="D480" s="22"/>
      <c r="E480" s="22"/>
      <c r="F480" s="22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</row>
    <row r="481" ht="16.5" customHeight="1">
      <c r="A481" s="19"/>
      <c r="B481" s="22"/>
      <c r="C481" s="22"/>
      <c r="D481" s="22"/>
      <c r="E481" s="22"/>
      <c r="F481" s="22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</row>
    <row r="482" ht="16.5" customHeight="1">
      <c r="A482" s="19"/>
      <c r="B482" s="22"/>
      <c r="C482" s="22"/>
      <c r="D482" s="22"/>
      <c r="E482" s="22"/>
      <c r="F482" s="22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</row>
    <row r="483" ht="16.5" customHeight="1">
      <c r="A483" s="19"/>
      <c r="B483" s="22"/>
      <c r="C483" s="22"/>
      <c r="D483" s="22"/>
      <c r="E483" s="22"/>
      <c r="F483" s="22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</row>
    <row r="484" ht="16.5" customHeight="1">
      <c r="A484" s="19"/>
      <c r="B484" s="22"/>
      <c r="C484" s="22"/>
      <c r="D484" s="22"/>
      <c r="E484" s="22"/>
      <c r="F484" s="22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</row>
    <row r="485" ht="16.5" customHeight="1">
      <c r="A485" s="19"/>
      <c r="B485" s="22"/>
      <c r="C485" s="22"/>
      <c r="D485" s="22"/>
      <c r="E485" s="22"/>
      <c r="F485" s="22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</row>
    <row r="486" ht="16.5" customHeight="1">
      <c r="A486" s="19"/>
      <c r="B486" s="22"/>
      <c r="C486" s="22"/>
      <c r="D486" s="22"/>
      <c r="E486" s="22"/>
      <c r="F486" s="22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</row>
    <row r="487" ht="16.5" customHeight="1">
      <c r="A487" s="19"/>
      <c r="B487" s="22"/>
      <c r="C487" s="22"/>
      <c r="D487" s="22"/>
      <c r="E487" s="22"/>
      <c r="F487" s="22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</row>
    <row r="488" ht="16.5" customHeight="1">
      <c r="A488" s="19"/>
      <c r="B488" s="22"/>
      <c r="C488" s="22"/>
      <c r="D488" s="22"/>
      <c r="E488" s="22"/>
      <c r="F488" s="22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</row>
    <row r="489" ht="16.5" customHeight="1">
      <c r="A489" s="19"/>
      <c r="B489" s="22"/>
      <c r="C489" s="22"/>
      <c r="D489" s="22"/>
      <c r="E489" s="22"/>
      <c r="F489" s="22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</row>
    <row r="490" ht="16.5" customHeight="1">
      <c r="A490" s="19"/>
      <c r="B490" s="22"/>
      <c r="C490" s="22"/>
      <c r="D490" s="22"/>
      <c r="E490" s="22"/>
      <c r="F490" s="22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</row>
    <row r="491" ht="16.5" customHeight="1">
      <c r="A491" s="19"/>
      <c r="B491" s="22"/>
      <c r="C491" s="22"/>
      <c r="D491" s="22"/>
      <c r="E491" s="22"/>
      <c r="F491" s="22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</row>
    <row r="492" ht="16.5" customHeight="1">
      <c r="A492" s="19"/>
      <c r="B492" s="22"/>
      <c r="C492" s="22"/>
      <c r="D492" s="22"/>
      <c r="E492" s="22"/>
      <c r="F492" s="22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</row>
    <row r="493" ht="16.5" customHeight="1">
      <c r="A493" s="19"/>
      <c r="B493" s="22"/>
      <c r="C493" s="22"/>
      <c r="D493" s="22"/>
      <c r="E493" s="22"/>
      <c r="F493" s="22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</row>
    <row r="494" ht="16.5" customHeight="1">
      <c r="A494" s="19"/>
      <c r="B494" s="22"/>
      <c r="C494" s="22"/>
      <c r="D494" s="22"/>
      <c r="E494" s="22"/>
      <c r="F494" s="22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</row>
    <row r="495" ht="16.5" customHeight="1">
      <c r="A495" s="19"/>
      <c r="B495" s="22"/>
      <c r="C495" s="22"/>
      <c r="D495" s="22"/>
      <c r="E495" s="22"/>
      <c r="F495" s="22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</row>
    <row r="496" ht="16.5" customHeight="1">
      <c r="A496" s="19"/>
      <c r="B496" s="22"/>
      <c r="C496" s="22"/>
      <c r="D496" s="22"/>
      <c r="E496" s="22"/>
      <c r="F496" s="22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</row>
    <row r="497" ht="16.5" customHeight="1">
      <c r="A497" s="19"/>
      <c r="B497" s="22"/>
      <c r="C497" s="22"/>
      <c r="D497" s="22"/>
      <c r="E497" s="22"/>
      <c r="F497" s="22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</row>
    <row r="498" ht="16.5" customHeight="1">
      <c r="A498" s="19"/>
      <c r="B498" s="22"/>
      <c r="C498" s="22"/>
      <c r="D498" s="22"/>
      <c r="E498" s="22"/>
      <c r="F498" s="22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</row>
    <row r="499" ht="16.5" customHeight="1">
      <c r="A499" s="19"/>
      <c r="B499" s="22"/>
      <c r="C499" s="22"/>
      <c r="D499" s="22"/>
      <c r="E499" s="22"/>
      <c r="F499" s="22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</row>
    <row r="500" ht="16.5" customHeight="1">
      <c r="A500" s="19"/>
      <c r="B500" s="22"/>
      <c r="C500" s="22"/>
      <c r="D500" s="22"/>
      <c r="E500" s="22"/>
      <c r="F500" s="22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</row>
    <row r="501" ht="16.5" customHeight="1">
      <c r="A501" s="19"/>
      <c r="B501" s="22"/>
      <c r="C501" s="22"/>
      <c r="D501" s="22"/>
      <c r="E501" s="22"/>
      <c r="F501" s="22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</row>
    <row r="502" ht="16.5" customHeight="1">
      <c r="A502" s="19"/>
      <c r="B502" s="22"/>
      <c r="C502" s="22"/>
      <c r="D502" s="22"/>
      <c r="E502" s="22"/>
      <c r="F502" s="22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</row>
    <row r="503" ht="16.5" customHeight="1">
      <c r="A503" s="19"/>
      <c r="B503" s="22"/>
      <c r="C503" s="22"/>
      <c r="D503" s="22"/>
      <c r="E503" s="22"/>
      <c r="F503" s="22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</row>
    <row r="504" ht="16.5" customHeight="1">
      <c r="A504" s="19"/>
      <c r="B504" s="22"/>
      <c r="C504" s="22"/>
      <c r="D504" s="22"/>
      <c r="E504" s="22"/>
      <c r="F504" s="22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</row>
    <row r="505" ht="16.5" customHeight="1">
      <c r="A505" s="19"/>
      <c r="B505" s="22"/>
      <c r="C505" s="22"/>
      <c r="D505" s="22"/>
      <c r="E505" s="22"/>
      <c r="F505" s="22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</row>
    <row r="506" ht="16.5" customHeight="1">
      <c r="A506" s="19"/>
      <c r="B506" s="22"/>
      <c r="C506" s="22"/>
      <c r="D506" s="22"/>
      <c r="E506" s="22"/>
      <c r="F506" s="22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</row>
    <row r="507" ht="16.5" customHeight="1">
      <c r="A507" s="19"/>
      <c r="B507" s="22"/>
      <c r="C507" s="22"/>
      <c r="D507" s="22"/>
      <c r="E507" s="22"/>
      <c r="F507" s="22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</row>
    <row r="508" ht="16.5" customHeight="1">
      <c r="A508" s="19"/>
      <c r="B508" s="22"/>
      <c r="C508" s="22"/>
      <c r="D508" s="22"/>
      <c r="E508" s="22"/>
      <c r="F508" s="22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</row>
    <row r="509" ht="16.5" customHeight="1">
      <c r="A509" s="19"/>
      <c r="B509" s="22"/>
      <c r="C509" s="22"/>
      <c r="D509" s="22"/>
      <c r="E509" s="22"/>
      <c r="F509" s="22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</row>
    <row r="510" ht="16.5" customHeight="1">
      <c r="A510" s="19"/>
      <c r="B510" s="22"/>
      <c r="C510" s="22"/>
      <c r="D510" s="22"/>
      <c r="E510" s="22"/>
      <c r="F510" s="22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</row>
    <row r="511" ht="16.5" customHeight="1">
      <c r="A511" s="19"/>
      <c r="B511" s="22"/>
      <c r="C511" s="22"/>
      <c r="D511" s="22"/>
      <c r="E511" s="22"/>
      <c r="F511" s="22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</row>
    <row r="512" ht="16.5" customHeight="1">
      <c r="A512" s="19"/>
      <c r="B512" s="22"/>
      <c r="C512" s="22"/>
      <c r="D512" s="22"/>
      <c r="E512" s="22"/>
      <c r="F512" s="22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</row>
    <row r="513" ht="16.5" customHeight="1">
      <c r="A513" s="19"/>
      <c r="B513" s="22"/>
      <c r="C513" s="22"/>
      <c r="D513" s="22"/>
      <c r="E513" s="22"/>
      <c r="F513" s="22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</row>
    <row r="514" ht="16.5" customHeight="1">
      <c r="A514" s="19"/>
      <c r="B514" s="22"/>
      <c r="C514" s="22"/>
      <c r="D514" s="22"/>
      <c r="E514" s="22"/>
      <c r="F514" s="22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</row>
    <row r="515" ht="16.5" customHeight="1">
      <c r="A515" s="19"/>
      <c r="B515" s="22"/>
      <c r="C515" s="22"/>
      <c r="D515" s="22"/>
      <c r="E515" s="22"/>
      <c r="F515" s="22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</row>
    <row r="516" ht="16.5" customHeight="1">
      <c r="A516" s="19"/>
      <c r="B516" s="22"/>
      <c r="C516" s="22"/>
      <c r="D516" s="22"/>
      <c r="E516" s="22"/>
      <c r="F516" s="22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</row>
    <row r="517" ht="16.5" customHeight="1">
      <c r="A517" s="19"/>
      <c r="B517" s="22"/>
      <c r="C517" s="22"/>
      <c r="D517" s="22"/>
      <c r="E517" s="22"/>
      <c r="F517" s="22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</row>
    <row r="518" ht="16.5" customHeight="1">
      <c r="A518" s="19"/>
      <c r="B518" s="22"/>
      <c r="C518" s="22"/>
      <c r="D518" s="22"/>
      <c r="E518" s="22"/>
      <c r="F518" s="22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</row>
    <row r="519" ht="16.5" customHeight="1">
      <c r="A519" s="19"/>
      <c r="B519" s="22"/>
      <c r="C519" s="22"/>
      <c r="D519" s="22"/>
      <c r="E519" s="22"/>
      <c r="F519" s="22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</row>
    <row r="520" ht="16.5" customHeight="1">
      <c r="A520" s="19"/>
      <c r="B520" s="22"/>
      <c r="C520" s="22"/>
      <c r="D520" s="22"/>
      <c r="E520" s="22"/>
      <c r="F520" s="22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</row>
    <row r="521" ht="16.5" customHeight="1">
      <c r="A521" s="19"/>
      <c r="B521" s="22"/>
      <c r="C521" s="22"/>
      <c r="D521" s="22"/>
      <c r="E521" s="22"/>
      <c r="F521" s="22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</row>
    <row r="522" ht="16.5" customHeight="1">
      <c r="A522" s="19"/>
      <c r="B522" s="22"/>
      <c r="C522" s="22"/>
      <c r="D522" s="22"/>
      <c r="E522" s="22"/>
      <c r="F522" s="22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</row>
    <row r="523" ht="16.5" customHeight="1">
      <c r="A523" s="19"/>
      <c r="B523" s="22"/>
      <c r="C523" s="22"/>
      <c r="D523" s="22"/>
      <c r="E523" s="22"/>
      <c r="F523" s="22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</row>
    <row r="524" ht="16.5" customHeight="1">
      <c r="A524" s="19"/>
      <c r="B524" s="22"/>
      <c r="C524" s="22"/>
      <c r="D524" s="22"/>
      <c r="E524" s="22"/>
      <c r="F524" s="22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</row>
    <row r="525" ht="16.5" customHeight="1">
      <c r="A525" s="19"/>
      <c r="B525" s="22"/>
      <c r="C525" s="22"/>
      <c r="D525" s="22"/>
      <c r="E525" s="22"/>
      <c r="F525" s="22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</row>
    <row r="526" ht="16.5" customHeight="1">
      <c r="A526" s="19"/>
      <c r="B526" s="22"/>
      <c r="C526" s="22"/>
      <c r="D526" s="22"/>
      <c r="E526" s="22"/>
      <c r="F526" s="22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</row>
    <row r="527" ht="16.5" customHeight="1">
      <c r="A527" s="19"/>
      <c r="B527" s="22"/>
      <c r="C527" s="22"/>
      <c r="D527" s="22"/>
      <c r="E527" s="22"/>
      <c r="F527" s="22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</row>
    <row r="528" ht="16.5" customHeight="1">
      <c r="A528" s="19"/>
      <c r="B528" s="22"/>
      <c r="C528" s="22"/>
      <c r="D528" s="22"/>
      <c r="E528" s="22"/>
      <c r="F528" s="22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</row>
    <row r="529" ht="16.5" customHeight="1">
      <c r="A529" s="19"/>
      <c r="B529" s="22"/>
      <c r="C529" s="22"/>
      <c r="D529" s="22"/>
      <c r="E529" s="22"/>
      <c r="F529" s="22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</row>
    <row r="530" ht="16.5" customHeight="1">
      <c r="A530" s="19"/>
      <c r="B530" s="22"/>
      <c r="C530" s="22"/>
      <c r="D530" s="22"/>
      <c r="E530" s="22"/>
      <c r="F530" s="22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</row>
    <row r="531" ht="16.5" customHeight="1">
      <c r="A531" s="19"/>
      <c r="B531" s="22"/>
      <c r="C531" s="22"/>
      <c r="D531" s="22"/>
      <c r="E531" s="22"/>
      <c r="F531" s="22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</row>
    <row r="532" ht="16.5" customHeight="1">
      <c r="A532" s="19"/>
      <c r="B532" s="22"/>
      <c r="C532" s="22"/>
      <c r="D532" s="22"/>
      <c r="E532" s="22"/>
      <c r="F532" s="22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</row>
    <row r="533" ht="16.5" customHeight="1">
      <c r="A533" s="19"/>
      <c r="B533" s="22"/>
      <c r="C533" s="22"/>
      <c r="D533" s="22"/>
      <c r="E533" s="22"/>
      <c r="F533" s="22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</row>
    <row r="534" ht="16.5" customHeight="1">
      <c r="A534" s="19"/>
      <c r="B534" s="22"/>
      <c r="C534" s="22"/>
      <c r="D534" s="22"/>
      <c r="E534" s="22"/>
      <c r="F534" s="22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</row>
    <row r="535" ht="16.5" customHeight="1">
      <c r="A535" s="19"/>
      <c r="B535" s="22"/>
      <c r="C535" s="22"/>
      <c r="D535" s="22"/>
      <c r="E535" s="22"/>
      <c r="F535" s="22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</row>
    <row r="536" ht="16.5" customHeight="1">
      <c r="A536" s="19"/>
      <c r="B536" s="22"/>
      <c r="C536" s="22"/>
      <c r="D536" s="22"/>
      <c r="E536" s="22"/>
      <c r="F536" s="22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</row>
    <row r="537" ht="16.5" customHeight="1">
      <c r="A537" s="19"/>
      <c r="B537" s="22"/>
      <c r="C537" s="22"/>
      <c r="D537" s="22"/>
      <c r="E537" s="22"/>
      <c r="F537" s="22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</row>
    <row r="538" ht="16.5" customHeight="1">
      <c r="A538" s="19"/>
      <c r="B538" s="22"/>
      <c r="C538" s="22"/>
      <c r="D538" s="22"/>
      <c r="E538" s="22"/>
      <c r="F538" s="22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</row>
    <row r="539" ht="16.5" customHeight="1">
      <c r="A539" s="19"/>
      <c r="B539" s="22"/>
      <c r="C539" s="22"/>
      <c r="D539" s="22"/>
      <c r="E539" s="22"/>
      <c r="F539" s="22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</row>
    <row r="540" ht="16.5" customHeight="1">
      <c r="A540" s="19"/>
      <c r="B540" s="22"/>
      <c r="C540" s="22"/>
      <c r="D540" s="22"/>
      <c r="E540" s="22"/>
      <c r="F540" s="22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</row>
    <row r="541" ht="16.5" customHeight="1">
      <c r="A541" s="19"/>
      <c r="B541" s="22"/>
      <c r="C541" s="22"/>
      <c r="D541" s="22"/>
      <c r="E541" s="22"/>
      <c r="F541" s="22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</row>
    <row r="542" ht="16.5" customHeight="1">
      <c r="A542" s="19"/>
      <c r="B542" s="22"/>
      <c r="C542" s="22"/>
      <c r="D542" s="22"/>
      <c r="E542" s="22"/>
      <c r="F542" s="22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</row>
    <row r="543" ht="16.5" customHeight="1">
      <c r="A543" s="19"/>
      <c r="B543" s="22"/>
      <c r="C543" s="22"/>
      <c r="D543" s="22"/>
      <c r="E543" s="22"/>
      <c r="F543" s="22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</row>
    <row r="544" ht="16.5" customHeight="1">
      <c r="A544" s="19"/>
      <c r="B544" s="22"/>
      <c r="C544" s="22"/>
      <c r="D544" s="22"/>
      <c r="E544" s="22"/>
      <c r="F544" s="22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</row>
    <row r="545" ht="16.5" customHeight="1">
      <c r="A545" s="19"/>
      <c r="B545" s="22"/>
      <c r="C545" s="22"/>
      <c r="D545" s="22"/>
      <c r="E545" s="22"/>
      <c r="F545" s="22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</row>
    <row r="546" ht="16.5" customHeight="1">
      <c r="A546" s="19"/>
      <c r="B546" s="22"/>
      <c r="C546" s="22"/>
      <c r="D546" s="22"/>
      <c r="E546" s="22"/>
      <c r="F546" s="22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</row>
    <row r="547" ht="16.5" customHeight="1">
      <c r="A547" s="19"/>
      <c r="B547" s="22"/>
      <c r="C547" s="22"/>
      <c r="D547" s="22"/>
      <c r="E547" s="22"/>
      <c r="F547" s="22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</row>
    <row r="548" ht="16.5" customHeight="1">
      <c r="A548" s="19"/>
      <c r="B548" s="22"/>
      <c r="C548" s="22"/>
      <c r="D548" s="22"/>
      <c r="E548" s="22"/>
      <c r="F548" s="22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</row>
    <row r="549" ht="16.5" customHeight="1">
      <c r="A549" s="19"/>
      <c r="B549" s="22"/>
      <c r="C549" s="22"/>
      <c r="D549" s="22"/>
      <c r="E549" s="22"/>
      <c r="F549" s="22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</row>
    <row r="550" ht="16.5" customHeight="1">
      <c r="A550" s="19"/>
      <c r="B550" s="22"/>
      <c r="C550" s="22"/>
      <c r="D550" s="22"/>
      <c r="E550" s="22"/>
      <c r="F550" s="22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</row>
    <row r="551" ht="16.5" customHeight="1">
      <c r="A551" s="19"/>
      <c r="B551" s="22"/>
      <c r="C551" s="22"/>
      <c r="D551" s="22"/>
      <c r="E551" s="22"/>
      <c r="F551" s="22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</row>
    <row r="552" ht="16.5" customHeight="1">
      <c r="A552" s="19"/>
      <c r="B552" s="22"/>
      <c r="C552" s="22"/>
      <c r="D552" s="22"/>
      <c r="E552" s="22"/>
      <c r="F552" s="22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</row>
    <row r="553" ht="16.5" customHeight="1">
      <c r="A553" s="19"/>
      <c r="B553" s="22"/>
      <c r="C553" s="22"/>
      <c r="D553" s="22"/>
      <c r="E553" s="22"/>
      <c r="F553" s="22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</row>
    <row r="554" ht="16.5" customHeight="1">
      <c r="A554" s="19"/>
      <c r="B554" s="22"/>
      <c r="C554" s="22"/>
      <c r="D554" s="22"/>
      <c r="E554" s="22"/>
      <c r="F554" s="22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</row>
    <row r="555" ht="16.5" customHeight="1">
      <c r="A555" s="19"/>
      <c r="B555" s="22"/>
      <c r="C555" s="22"/>
      <c r="D555" s="22"/>
      <c r="E555" s="22"/>
      <c r="F555" s="22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</row>
    <row r="556" ht="16.5" customHeight="1">
      <c r="A556" s="19"/>
      <c r="B556" s="22"/>
      <c r="C556" s="22"/>
      <c r="D556" s="22"/>
      <c r="E556" s="22"/>
      <c r="F556" s="22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</row>
    <row r="557" ht="16.5" customHeight="1">
      <c r="A557" s="19"/>
      <c r="B557" s="22"/>
      <c r="C557" s="22"/>
      <c r="D557" s="22"/>
      <c r="E557" s="22"/>
      <c r="F557" s="22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</row>
    <row r="558" ht="16.5" customHeight="1">
      <c r="A558" s="19"/>
      <c r="B558" s="22"/>
      <c r="C558" s="22"/>
      <c r="D558" s="22"/>
      <c r="E558" s="22"/>
      <c r="F558" s="22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</row>
    <row r="559" ht="16.5" customHeight="1">
      <c r="A559" s="19"/>
      <c r="B559" s="22"/>
      <c r="C559" s="22"/>
      <c r="D559" s="22"/>
      <c r="E559" s="22"/>
      <c r="F559" s="22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</row>
    <row r="560" ht="16.5" customHeight="1">
      <c r="A560" s="19"/>
      <c r="B560" s="22"/>
      <c r="C560" s="22"/>
      <c r="D560" s="22"/>
      <c r="E560" s="22"/>
      <c r="F560" s="22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</row>
    <row r="561" ht="16.5" customHeight="1">
      <c r="A561" s="19"/>
      <c r="B561" s="22"/>
      <c r="C561" s="22"/>
      <c r="D561" s="22"/>
      <c r="E561" s="22"/>
      <c r="F561" s="22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</row>
    <row r="562" ht="16.5" customHeight="1">
      <c r="A562" s="19"/>
      <c r="B562" s="22"/>
      <c r="C562" s="22"/>
      <c r="D562" s="22"/>
      <c r="E562" s="22"/>
      <c r="F562" s="22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</row>
    <row r="563" ht="16.5" customHeight="1">
      <c r="A563" s="19"/>
      <c r="B563" s="22"/>
      <c r="C563" s="22"/>
      <c r="D563" s="22"/>
      <c r="E563" s="22"/>
      <c r="F563" s="22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</row>
    <row r="564" ht="16.5" customHeight="1">
      <c r="A564" s="19"/>
      <c r="B564" s="22"/>
      <c r="C564" s="22"/>
      <c r="D564" s="22"/>
      <c r="E564" s="22"/>
      <c r="F564" s="22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</row>
    <row r="565" ht="16.5" customHeight="1">
      <c r="A565" s="19"/>
      <c r="B565" s="22"/>
      <c r="C565" s="22"/>
      <c r="D565" s="22"/>
      <c r="E565" s="22"/>
      <c r="F565" s="22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</row>
    <row r="566" ht="16.5" customHeight="1">
      <c r="A566" s="19"/>
      <c r="B566" s="22"/>
      <c r="C566" s="22"/>
      <c r="D566" s="22"/>
      <c r="E566" s="22"/>
      <c r="F566" s="22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</row>
    <row r="567" ht="16.5" customHeight="1">
      <c r="A567" s="19"/>
      <c r="B567" s="22"/>
      <c r="C567" s="22"/>
      <c r="D567" s="22"/>
      <c r="E567" s="22"/>
      <c r="F567" s="22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</row>
    <row r="568" ht="16.5" customHeight="1">
      <c r="A568" s="19"/>
      <c r="B568" s="22"/>
      <c r="C568" s="22"/>
      <c r="D568" s="22"/>
      <c r="E568" s="22"/>
      <c r="F568" s="22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</row>
    <row r="569" ht="16.5" customHeight="1">
      <c r="A569" s="19"/>
      <c r="B569" s="22"/>
      <c r="C569" s="22"/>
      <c r="D569" s="22"/>
      <c r="E569" s="22"/>
      <c r="F569" s="22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</row>
    <row r="570" ht="16.5" customHeight="1">
      <c r="A570" s="19"/>
      <c r="B570" s="22"/>
      <c r="C570" s="22"/>
      <c r="D570" s="22"/>
      <c r="E570" s="22"/>
      <c r="F570" s="22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</row>
    <row r="571" ht="16.5" customHeight="1">
      <c r="A571" s="19"/>
      <c r="B571" s="22"/>
      <c r="C571" s="22"/>
      <c r="D571" s="22"/>
      <c r="E571" s="22"/>
      <c r="F571" s="22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</row>
    <row r="572" ht="16.5" customHeight="1">
      <c r="A572" s="19"/>
      <c r="B572" s="22"/>
      <c r="C572" s="22"/>
      <c r="D572" s="22"/>
      <c r="E572" s="22"/>
      <c r="F572" s="22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</row>
    <row r="573" ht="16.5" customHeight="1">
      <c r="A573" s="19"/>
      <c r="B573" s="22"/>
      <c r="C573" s="22"/>
      <c r="D573" s="22"/>
      <c r="E573" s="22"/>
      <c r="F573" s="22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</row>
    <row r="574" ht="16.5" customHeight="1">
      <c r="A574" s="19"/>
      <c r="B574" s="22"/>
      <c r="C574" s="22"/>
      <c r="D574" s="22"/>
      <c r="E574" s="22"/>
      <c r="F574" s="22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</row>
    <row r="575" ht="16.5" customHeight="1">
      <c r="A575" s="19"/>
      <c r="B575" s="22"/>
      <c r="C575" s="22"/>
      <c r="D575" s="22"/>
      <c r="E575" s="22"/>
      <c r="F575" s="22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</row>
    <row r="576" ht="16.5" customHeight="1">
      <c r="A576" s="19"/>
      <c r="B576" s="22"/>
      <c r="C576" s="22"/>
      <c r="D576" s="22"/>
      <c r="E576" s="22"/>
      <c r="F576" s="22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</row>
    <row r="577" ht="16.5" customHeight="1">
      <c r="A577" s="19"/>
      <c r="B577" s="22"/>
      <c r="C577" s="22"/>
      <c r="D577" s="22"/>
      <c r="E577" s="22"/>
      <c r="F577" s="22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</row>
    <row r="578" ht="16.5" customHeight="1">
      <c r="A578" s="19"/>
      <c r="B578" s="22"/>
      <c r="C578" s="22"/>
      <c r="D578" s="22"/>
      <c r="E578" s="22"/>
      <c r="F578" s="22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</row>
    <row r="579" ht="16.5" customHeight="1">
      <c r="A579" s="19"/>
      <c r="B579" s="22"/>
      <c r="C579" s="22"/>
      <c r="D579" s="22"/>
      <c r="E579" s="22"/>
      <c r="F579" s="22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</row>
    <row r="580" ht="16.5" customHeight="1">
      <c r="A580" s="19"/>
      <c r="B580" s="22"/>
      <c r="C580" s="22"/>
      <c r="D580" s="22"/>
      <c r="E580" s="22"/>
      <c r="F580" s="22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</row>
    <row r="581" ht="16.5" customHeight="1">
      <c r="A581" s="19"/>
      <c r="B581" s="22"/>
      <c r="C581" s="22"/>
      <c r="D581" s="22"/>
      <c r="E581" s="22"/>
      <c r="F581" s="22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</row>
    <row r="582" ht="16.5" customHeight="1">
      <c r="A582" s="19"/>
      <c r="B582" s="22"/>
      <c r="C582" s="22"/>
      <c r="D582" s="22"/>
      <c r="E582" s="22"/>
      <c r="F582" s="22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</row>
    <row r="583" ht="16.5" customHeight="1">
      <c r="A583" s="19"/>
      <c r="B583" s="22"/>
      <c r="C583" s="22"/>
      <c r="D583" s="22"/>
      <c r="E583" s="22"/>
      <c r="F583" s="22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</row>
    <row r="584" ht="16.5" customHeight="1">
      <c r="A584" s="19"/>
      <c r="B584" s="22"/>
      <c r="C584" s="22"/>
      <c r="D584" s="22"/>
      <c r="E584" s="22"/>
      <c r="F584" s="22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</row>
    <row r="585" ht="16.5" customHeight="1">
      <c r="A585" s="19"/>
      <c r="B585" s="22"/>
      <c r="C585" s="22"/>
      <c r="D585" s="22"/>
      <c r="E585" s="22"/>
      <c r="F585" s="22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</row>
    <row r="586" ht="16.5" customHeight="1">
      <c r="A586" s="19"/>
      <c r="B586" s="22"/>
      <c r="C586" s="22"/>
      <c r="D586" s="22"/>
      <c r="E586" s="22"/>
      <c r="F586" s="22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</row>
    <row r="587" ht="16.5" customHeight="1">
      <c r="A587" s="19"/>
      <c r="B587" s="22"/>
      <c r="C587" s="22"/>
      <c r="D587" s="22"/>
      <c r="E587" s="22"/>
      <c r="F587" s="22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</row>
    <row r="588" ht="16.5" customHeight="1">
      <c r="A588" s="19"/>
      <c r="B588" s="22"/>
      <c r="C588" s="22"/>
      <c r="D588" s="22"/>
      <c r="E588" s="22"/>
      <c r="F588" s="22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</row>
    <row r="589" ht="16.5" customHeight="1">
      <c r="A589" s="19"/>
      <c r="B589" s="22"/>
      <c r="C589" s="22"/>
      <c r="D589" s="22"/>
      <c r="E589" s="22"/>
      <c r="F589" s="22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</row>
    <row r="590" ht="16.5" customHeight="1">
      <c r="A590" s="19"/>
      <c r="B590" s="22"/>
      <c r="C590" s="22"/>
      <c r="D590" s="22"/>
      <c r="E590" s="22"/>
      <c r="F590" s="22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</row>
    <row r="591" ht="16.5" customHeight="1">
      <c r="A591" s="19"/>
      <c r="B591" s="22"/>
      <c r="C591" s="22"/>
      <c r="D591" s="22"/>
      <c r="E591" s="22"/>
      <c r="F591" s="22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</row>
    <row r="592" ht="16.5" customHeight="1">
      <c r="A592" s="19"/>
      <c r="B592" s="22"/>
      <c r="C592" s="22"/>
      <c r="D592" s="22"/>
      <c r="E592" s="22"/>
      <c r="F592" s="22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</row>
    <row r="593" ht="16.5" customHeight="1">
      <c r="A593" s="19"/>
      <c r="B593" s="22"/>
      <c r="C593" s="22"/>
      <c r="D593" s="22"/>
      <c r="E593" s="22"/>
      <c r="F593" s="22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</row>
    <row r="594" ht="16.5" customHeight="1">
      <c r="A594" s="19"/>
      <c r="B594" s="22"/>
      <c r="C594" s="22"/>
      <c r="D594" s="22"/>
      <c r="E594" s="22"/>
      <c r="F594" s="22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</row>
    <row r="595" ht="16.5" customHeight="1">
      <c r="A595" s="19"/>
      <c r="B595" s="22"/>
      <c r="C595" s="22"/>
      <c r="D595" s="22"/>
      <c r="E595" s="22"/>
      <c r="F595" s="22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</row>
    <row r="596" ht="16.5" customHeight="1">
      <c r="A596" s="19"/>
      <c r="B596" s="22"/>
      <c r="C596" s="22"/>
      <c r="D596" s="22"/>
      <c r="E596" s="22"/>
      <c r="F596" s="22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</row>
    <row r="597" ht="16.5" customHeight="1">
      <c r="A597" s="19"/>
      <c r="B597" s="22"/>
      <c r="C597" s="22"/>
      <c r="D597" s="22"/>
      <c r="E597" s="22"/>
      <c r="F597" s="22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</row>
    <row r="598" ht="16.5" customHeight="1">
      <c r="A598" s="19"/>
      <c r="B598" s="22"/>
      <c r="C598" s="22"/>
      <c r="D598" s="22"/>
      <c r="E598" s="22"/>
      <c r="F598" s="22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</row>
    <row r="599" ht="16.5" customHeight="1">
      <c r="A599" s="19"/>
      <c r="B599" s="22"/>
      <c r="C599" s="22"/>
      <c r="D599" s="22"/>
      <c r="E599" s="22"/>
      <c r="F599" s="22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</row>
    <row r="600" ht="16.5" customHeight="1">
      <c r="A600" s="19"/>
      <c r="B600" s="22"/>
      <c r="C600" s="22"/>
      <c r="D600" s="22"/>
      <c r="E600" s="22"/>
      <c r="F600" s="22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</row>
    <row r="601" ht="16.5" customHeight="1">
      <c r="A601" s="19"/>
      <c r="B601" s="22"/>
      <c r="C601" s="22"/>
      <c r="D601" s="22"/>
      <c r="E601" s="22"/>
      <c r="F601" s="22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</row>
    <row r="602" ht="16.5" customHeight="1">
      <c r="A602" s="19"/>
      <c r="B602" s="22"/>
      <c r="C602" s="22"/>
      <c r="D602" s="22"/>
      <c r="E602" s="22"/>
      <c r="F602" s="22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</row>
    <row r="603" ht="16.5" customHeight="1">
      <c r="A603" s="19"/>
      <c r="B603" s="22"/>
      <c r="C603" s="22"/>
      <c r="D603" s="22"/>
      <c r="E603" s="22"/>
      <c r="F603" s="22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</row>
    <row r="604" ht="16.5" customHeight="1">
      <c r="A604" s="19"/>
      <c r="B604" s="22"/>
      <c r="C604" s="22"/>
      <c r="D604" s="22"/>
      <c r="E604" s="22"/>
      <c r="F604" s="22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</row>
    <row r="605" ht="16.5" customHeight="1">
      <c r="A605" s="19"/>
      <c r="B605" s="22"/>
      <c r="C605" s="22"/>
      <c r="D605" s="22"/>
      <c r="E605" s="22"/>
      <c r="F605" s="22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</row>
    <row r="606" ht="16.5" customHeight="1">
      <c r="A606" s="19"/>
      <c r="B606" s="22"/>
      <c r="C606" s="22"/>
      <c r="D606" s="22"/>
      <c r="E606" s="22"/>
      <c r="F606" s="22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</row>
    <row r="607" ht="16.5" customHeight="1">
      <c r="A607" s="19"/>
      <c r="B607" s="22"/>
      <c r="C607" s="22"/>
      <c r="D607" s="22"/>
      <c r="E607" s="22"/>
      <c r="F607" s="22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</row>
    <row r="608" ht="16.5" customHeight="1">
      <c r="A608" s="19"/>
      <c r="B608" s="22"/>
      <c r="C608" s="22"/>
      <c r="D608" s="22"/>
      <c r="E608" s="22"/>
      <c r="F608" s="22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</row>
    <row r="609" ht="16.5" customHeight="1">
      <c r="A609" s="19"/>
      <c r="B609" s="22"/>
      <c r="C609" s="22"/>
      <c r="D609" s="22"/>
      <c r="E609" s="22"/>
      <c r="F609" s="22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</row>
    <row r="610" ht="16.5" customHeight="1">
      <c r="A610" s="19"/>
      <c r="B610" s="22"/>
      <c r="C610" s="22"/>
      <c r="D610" s="22"/>
      <c r="E610" s="22"/>
      <c r="F610" s="22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</row>
    <row r="611" ht="16.5" customHeight="1">
      <c r="A611" s="19"/>
      <c r="B611" s="22"/>
      <c r="C611" s="22"/>
      <c r="D611" s="22"/>
      <c r="E611" s="22"/>
      <c r="F611" s="22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</row>
    <row r="612" ht="16.5" customHeight="1">
      <c r="A612" s="19"/>
      <c r="B612" s="22"/>
      <c r="C612" s="22"/>
      <c r="D612" s="22"/>
      <c r="E612" s="22"/>
      <c r="F612" s="22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</row>
    <row r="613" ht="16.5" customHeight="1">
      <c r="A613" s="19"/>
      <c r="B613" s="22"/>
      <c r="C613" s="22"/>
      <c r="D613" s="22"/>
      <c r="E613" s="22"/>
      <c r="F613" s="22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</row>
    <row r="614" ht="16.5" customHeight="1">
      <c r="A614" s="19"/>
      <c r="B614" s="22"/>
      <c r="C614" s="22"/>
      <c r="D614" s="22"/>
      <c r="E614" s="22"/>
      <c r="F614" s="22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</row>
    <row r="615" ht="16.5" customHeight="1">
      <c r="A615" s="19"/>
      <c r="B615" s="22"/>
      <c r="C615" s="22"/>
      <c r="D615" s="22"/>
      <c r="E615" s="22"/>
      <c r="F615" s="22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</row>
    <row r="616" ht="16.5" customHeight="1">
      <c r="A616" s="19"/>
      <c r="B616" s="22"/>
      <c r="C616" s="22"/>
      <c r="D616" s="22"/>
      <c r="E616" s="22"/>
      <c r="F616" s="22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</row>
    <row r="617" ht="16.5" customHeight="1">
      <c r="A617" s="19"/>
      <c r="B617" s="22"/>
      <c r="C617" s="22"/>
      <c r="D617" s="22"/>
      <c r="E617" s="22"/>
      <c r="F617" s="22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</row>
    <row r="618" ht="16.5" customHeight="1">
      <c r="A618" s="19"/>
      <c r="B618" s="22"/>
      <c r="C618" s="22"/>
      <c r="D618" s="22"/>
      <c r="E618" s="22"/>
      <c r="F618" s="22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</row>
    <row r="619" ht="16.5" customHeight="1">
      <c r="A619" s="19"/>
      <c r="B619" s="22"/>
      <c r="C619" s="22"/>
      <c r="D619" s="22"/>
      <c r="E619" s="22"/>
      <c r="F619" s="22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</row>
    <row r="620" ht="16.5" customHeight="1">
      <c r="A620" s="19"/>
      <c r="B620" s="22"/>
      <c r="C620" s="22"/>
      <c r="D620" s="22"/>
      <c r="E620" s="22"/>
      <c r="F620" s="22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</row>
    <row r="621" ht="16.5" customHeight="1">
      <c r="A621" s="19"/>
      <c r="B621" s="22"/>
      <c r="C621" s="22"/>
      <c r="D621" s="22"/>
      <c r="E621" s="22"/>
      <c r="F621" s="22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</row>
    <row r="622" ht="16.5" customHeight="1">
      <c r="A622" s="19"/>
      <c r="B622" s="22"/>
      <c r="C622" s="22"/>
      <c r="D622" s="22"/>
      <c r="E622" s="22"/>
      <c r="F622" s="22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</row>
    <row r="623" ht="16.5" customHeight="1">
      <c r="A623" s="19"/>
      <c r="B623" s="22"/>
      <c r="C623" s="22"/>
      <c r="D623" s="22"/>
      <c r="E623" s="22"/>
      <c r="F623" s="22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</row>
    <row r="624" ht="16.5" customHeight="1">
      <c r="A624" s="19"/>
      <c r="B624" s="22"/>
      <c r="C624" s="22"/>
      <c r="D624" s="22"/>
      <c r="E624" s="22"/>
      <c r="F624" s="22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</row>
    <row r="625" ht="16.5" customHeight="1">
      <c r="A625" s="19"/>
      <c r="B625" s="22"/>
      <c r="C625" s="22"/>
      <c r="D625" s="22"/>
      <c r="E625" s="22"/>
      <c r="F625" s="22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</row>
    <row r="626" ht="16.5" customHeight="1">
      <c r="A626" s="19"/>
      <c r="B626" s="22"/>
      <c r="C626" s="22"/>
      <c r="D626" s="22"/>
      <c r="E626" s="22"/>
      <c r="F626" s="22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</row>
    <row r="627" ht="16.5" customHeight="1">
      <c r="A627" s="19"/>
      <c r="B627" s="22"/>
      <c r="C627" s="22"/>
      <c r="D627" s="22"/>
      <c r="E627" s="22"/>
      <c r="F627" s="22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</row>
    <row r="628" ht="16.5" customHeight="1">
      <c r="A628" s="19"/>
      <c r="B628" s="22"/>
      <c r="C628" s="22"/>
      <c r="D628" s="22"/>
      <c r="E628" s="22"/>
      <c r="F628" s="22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</row>
    <row r="629" ht="16.5" customHeight="1">
      <c r="A629" s="19"/>
      <c r="B629" s="22"/>
      <c r="C629" s="22"/>
      <c r="D629" s="22"/>
      <c r="E629" s="22"/>
      <c r="F629" s="22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</row>
    <row r="630" ht="16.5" customHeight="1">
      <c r="A630" s="19"/>
      <c r="B630" s="22"/>
      <c r="C630" s="22"/>
      <c r="D630" s="22"/>
      <c r="E630" s="22"/>
      <c r="F630" s="22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</row>
    <row r="631" ht="16.5" customHeight="1">
      <c r="A631" s="19"/>
      <c r="B631" s="22"/>
      <c r="C631" s="22"/>
      <c r="D631" s="22"/>
      <c r="E631" s="22"/>
      <c r="F631" s="22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</row>
    <row r="632" ht="16.5" customHeight="1">
      <c r="A632" s="19"/>
      <c r="B632" s="22"/>
      <c r="C632" s="22"/>
      <c r="D632" s="22"/>
      <c r="E632" s="22"/>
      <c r="F632" s="22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</row>
    <row r="633" ht="16.5" customHeight="1">
      <c r="A633" s="19"/>
      <c r="B633" s="22"/>
      <c r="C633" s="22"/>
      <c r="D633" s="22"/>
      <c r="E633" s="22"/>
      <c r="F633" s="22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</row>
    <row r="634" ht="16.5" customHeight="1">
      <c r="A634" s="19"/>
      <c r="B634" s="22"/>
      <c r="C634" s="22"/>
      <c r="D634" s="22"/>
      <c r="E634" s="22"/>
      <c r="F634" s="22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</row>
    <row r="635" ht="16.5" customHeight="1">
      <c r="A635" s="19"/>
      <c r="B635" s="22"/>
      <c r="C635" s="22"/>
      <c r="D635" s="22"/>
      <c r="E635" s="22"/>
      <c r="F635" s="22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</row>
    <row r="636" ht="16.5" customHeight="1">
      <c r="A636" s="19"/>
      <c r="B636" s="22"/>
      <c r="C636" s="22"/>
      <c r="D636" s="22"/>
      <c r="E636" s="22"/>
      <c r="F636" s="22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</row>
    <row r="637" ht="16.5" customHeight="1">
      <c r="A637" s="19"/>
      <c r="B637" s="22"/>
      <c r="C637" s="22"/>
      <c r="D637" s="22"/>
      <c r="E637" s="22"/>
      <c r="F637" s="22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</row>
    <row r="638" ht="16.5" customHeight="1">
      <c r="A638" s="19"/>
      <c r="B638" s="22"/>
      <c r="C638" s="22"/>
      <c r="D638" s="22"/>
      <c r="E638" s="22"/>
      <c r="F638" s="22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</row>
    <row r="639" ht="16.5" customHeight="1">
      <c r="A639" s="19"/>
      <c r="B639" s="22"/>
      <c r="C639" s="22"/>
      <c r="D639" s="22"/>
      <c r="E639" s="22"/>
      <c r="F639" s="22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</row>
    <row r="640" ht="16.5" customHeight="1">
      <c r="A640" s="19"/>
      <c r="B640" s="22"/>
      <c r="C640" s="22"/>
      <c r="D640" s="22"/>
      <c r="E640" s="22"/>
      <c r="F640" s="22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</row>
    <row r="641" ht="16.5" customHeight="1">
      <c r="A641" s="19"/>
      <c r="B641" s="22"/>
      <c r="C641" s="22"/>
      <c r="D641" s="22"/>
      <c r="E641" s="22"/>
      <c r="F641" s="22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</row>
    <row r="642" ht="16.5" customHeight="1">
      <c r="A642" s="19"/>
      <c r="B642" s="22"/>
      <c r="C642" s="22"/>
      <c r="D642" s="22"/>
      <c r="E642" s="22"/>
      <c r="F642" s="22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</row>
    <row r="643" ht="16.5" customHeight="1">
      <c r="A643" s="19"/>
      <c r="B643" s="22"/>
      <c r="C643" s="22"/>
      <c r="D643" s="22"/>
      <c r="E643" s="22"/>
      <c r="F643" s="22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</row>
    <row r="644" ht="16.5" customHeight="1">
      <c r="A644" s="19"/>
      <c r="B644" s="22"/>
      <c r="C644" s="22"/>
      <c r="D644" s="22"/>
      <c r="E644" s="22"/>
      <c r="F644" s="22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</row>
    <row r="645" ht="16.5" customHeight="1">
      <c r="A645" s="19"/>
      <c r="B645" s="22"/>
      <c r="C645" s="22"/>
      <c r="D645" s="22"/>
      <c r="E645" s="22"/>
      <c r="F645" s="22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</row>
    <row r="646" ht="16.5" customHeight="1">
      <c r="A646" s="19"/>
      <c r="B646" s="22"/>
      <c r="C646" s="22"/>
      <c r="D646" s="22"/>
      <c r="E646" s="22"/>
      <c r="F646" s="22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</row>
    <row r="647" ht="16.5" customHeight="1">
      <c r="A647" s="19"/>
      <c r="B647" s="22"/>
      <c r="C647" s="22"/>
      <c r="D647" s="22"/>
      <c r="E647" s="22"/>
      <c r="F647" s="22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</row>
    <row r="648" ht="16.5" customHeight="1">
      <c r="A648" s="19"/>
      <c r="B648" s="22"/>
      <c r="C648" s="22"/>
      <c r="D648" s="22"/>
      <c r="E648" s="22"/>
      <c r="F648" s="22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</row>
    <row r="649" ht="16.5" customHeight="1">
      <c r="A649" s="19"/>
      <c r="B649" s="22"/>
      <c r="C649" s="22"/>
      <c r="D649" s="22"/>
      <c r="E649" s="22"/>
      <c r="F649" s="22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</row>
    <row r="650" ht="16.5" customHeight="1">
      <c r="A650" s="19"/>
      <c r="B650" s="22"/>
      <c r="C650" s="22"/>
      <c r="D650" s="22"/>
      <c r="E650" s="22"/>
      <c r="F650" s="22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</row>
    <row r="651" ht="16.5" customHeight="1">
      <c r="A651" s="19"/>
      <c r="B651" s="22"/>
      <c r="C651" s="22"/>
      <c r="D651" s="22"/>
      <c r="E651" s="22"/>
      <c r="F651" s="22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</row>
    <row r="652" ht="16.5" customHeight="1">
      <c r="A652" s="19"/>
      <c r="B652" s="22"/>
      <c r="C652" s="22"/>
      <c r="D652" s="22"/>
      <c r="E652" s="22"/>
      <c r="F652" s="22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</row>
    <row r="653" ht="16.5" customHeight="1">
      <c r="A653" s="19"/>
      <c r="B653" s="22"/>
      <c r="C653" s="22"/>
      <c r="D653" s="22"/>
      <c r="E653" s="22"/>
      <c r="F653" s="22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</row>
    <row r="654" ht="16.5" customHeight="1">
      <c r="A654" s="19"/>
      <c r="B654" s="22"/>
      <c r="C654" s="22"/>
      <c r="D654" s="22"/>
      <c r="E654" s="22"/>
      <c r="F654" s="22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</row>
    <row r="655" ht="16.5" customHeight="1">
      <c r="A655" s="19"/>
      <c r="B655" s="22"/>
      <c r="C655" s="22"/>
      <c r="D655" s="22"/>
      <c r="E655" s="22"/>
      <c r="F655" s="22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</row>
    <row r="656" ht="16.5" customHeight="1">
      <c r="A656" s="19"/>
      <c r="B656" s="22"/>
      <c r="C656" s="22"/>
      <c r="D656" s="22"/>
      <c r="E656" s="22"/>
      <c r="F656" s="22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</row>
    <row r="657" ht="16.5" customHeight="1">
      <c r="A657" s="19"/>
      <c r="B657" s="22"/>
      <c r="C657" s="22"/>
      <c r="D657" s="22"/>
      <c r="E657" s="22"/>
      <c r="F657" s="22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</row>
    <row r="658" ht="16.5" customHeight="1">
      <c r="A658" s="19"/>
      <c r="B658" s="22"/>
      <c r="C658" s="22"/>
      <c r="D658" s="22"/>
      <c r="E658" s="22"/>
      <c r="F658" s="22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</row>
    <row r="659" ht="16.5" customHeight="1">
      <c r="A659" s="19"/>
      <c r="B659" s="22"/>
      <c r="C659" s="22"/>
      <c r="D659" s="22"/>
      <c r="E659" s="22"/>
      <c r="F659" s="22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</row>
    <row r="660" ht="16.5" customHeight="1">
      <c r="A660" s="19"/>
      <c r="B660" s="22"/>
      <c r="C660" s="22"/>
      <c r="D660" s="22"/>
      <c r="E660" s="22"/>
      <c r="F660" s="22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</row>
    <row r="661" ht="16.5" customHeight="1">
      <c r="A661" s="19"/>
      <c r="B661" s="22"/>
      <c r="C661" s="22"/>
      <c r="D661" s="22"/>
      <c r="E661" s="22"/>
      <c r="F661" s="22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</row>
    <row r="662" ht="16.5" customHeight="1">
      <c r="A662" s="19"/>
      <c r="B662" s="22"/>
      <c r="C662" s="22"/>
      <c r="D662" s="22"/>
      <c r="E662" s="22"/>
      <c r="F662" s="22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</row>
    <row r="663" ht="16.5" customHeight="1">
      <c r="A663" s="19"/>
      <c r="B663" s="22"/>
      <c r="C663" s="22"/>
      <c r="D663" s="22"/>
      <c r="E663" s="22"/>
      <c r="F663" s="22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</row>
    <row r="664" ht="16.5" customHeight="1">
      <c r="A664" s="19"/>
      <c r="B664" s="22"/>
      <c r="C664" s="22"/>
      <c r="D664" s="22"/>
      <c r="E664" s="22"/>
      <c r="F664" s="22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</row>
    <row r="665" ht="16.5" customHeight="1">
      <c r="A665" s="19"/>
      <c r="B665" s="22"/>
      <c r="C665" s="22"/>
      <c r="D665" s="22"/>
      <c r="E665" s="22"/>
      <c r="F665" s="22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</row>
    <row r="666" ht="16.5" customHeight="1">
      <c r="A666" s="19"/>
      <c r="B666" s="22"/>
      <c r="C666" s="22"/>
      <c r="D666" s="22"/>
      <c r="E666" s="22"/>
      <c r="F666" s="22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</row>
    <row r="667" ht="16.5" customHeight="1">
      <c r="A667" s="19"/>
      <c r="B667" s="22"/>
      <c r="C667" s="22"/>
      <c r="D667" s="22"/>
      <c r="E667" s="22"/>
      <c r="F667" s="22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</row>
    <row r="668" ht="16.5" customHeight="1">
      <c r="A668" s="19"/>
      <c r="B668" s="22"/>
      <c r="C668" s="22"/>
      <c r="D668" s="22"/>
      <c r="E668" s="22"/>
      <c r="F668" s="22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</row>
    <row r="669" ht="16.5" customHeight="1">
      <c r="A669" s="19"/>
      <c r="B669" s="22"/>
      <c r="C669" s="22"/>
      <c r="D669" s="22"/>
      <c r="E669" s="22"/>
      <c r="F669" s="22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</row>
    <row r="670" ht="16.5" customHeight="1">
      <c r="A670" s="19"/>
      <c r="B670" s="22"/>
      <c r="C670" s="22"/>
      <c r="D670" s="22"/>
      <c r="E670" s="22"/>
      <c r="F670" s="22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</row>
    <row r="671" ht="16.5" customHeight="1">
      <c r="A671" s="19"/>
      <c r="B671" s="22"/>
      <c r="C671" s="22"/>
      <c r="D671" s="22"/>
      <c r="E671" s="22"/>
      <c r="F671" s="22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</row>
    <row r="672" ht="16.5" customHeight="1">
      <c r="A672" s="19"/>
      <c r="B672" s="22"/>
      <c r="C672" s="22"/>
      <c r="D672" s="22"/>
      <c r="E672" s="22"/>
      <c r="F672" s="22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</row>
    <row r="673" ht="16.5" customHeight="1">
      <c r="A673" s="19"/>
      <c r="B673" s="22"/>
      <c r="C673" s="22"/>
      <c r="D673" s="22"/>
      <c r="E673" s="22"/>
      <c r="F673" s="22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</row>
    <row r="674" ht="16.5" customHeight="1">
      <c r="A674" s="19"/>
      <c r="B674" s="22"/>
      <c r="C674" s="22"/>
      <c r="D674" s="22"/>
      <c r="E674" s="22"/>
      <c r="F674" s="22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</row>
    <row r="675" ht="16.5" customHeight="1">
      <c r="A675" s="19"/>
      <c r="B675" s="22"/>
      <c r="C675" s="22"/>
      <c r="D675" s="22"/>
      <c r="E675" s="22"/>
      <c r="F675" s="22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</row>
    <row r="676" ht="16.5" customHeight="1">
      <c r="A676" s="19"/>
      <c r="B676" s="22"/>
      <c r="C676" s="22"/>
      <c r="D676" s="22"/>
      <c r="E676" s="22"/>
      <c r="F676" s="22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</row>
    <row r="677" ht="16.5" customHeight="1">
      <c r="A677" s="19"/>
      <c r="B677" s="22"/>
      <c r="C677" s="22"/>
      <c r="D677" s="22"/>
      <c r="E677" s="22"/>
      <c r="F677" s="22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</row>
    <row r="678" ht="16.5" customHeight="1">
      <c r="A678" s="19"/>
      <c r="B678" s="22"/>
      <c r="C678" s="22"/>
      <c r="D678" s="22"/>
      <c r="E678" s="22"/>
      <c r="F678" s="22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</row>
    <row r="679" ht="16.5" customHeight="1">
      <c r="A679" s="19"/>
      <c r="B679" s="22"/>
      <c r="C679" s="22"/>
      <c r="D679" s="22"/>
      <c r="E679" s="22"/>
      <c r="F679" s="22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</row>
    <row r="680" ht="16.5" customHeight="1">
      <c r="A680" s="19"/>
      <c r="B680" s="22"/>
      <c r="C680" s="22"/>
      <c r="D680" s="22"/>
      <c r="E680" s="22"/>
      <c r="F680" s="22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</row>
    <row r="681" ht="16.5" customHeight="1">
      <c r="A681" s="19"/>
      <c r="B681" s="22"/>
      <c r="C681" s="22"/>
      <c r="D681" s="22"/>
      <c r="E681" s="22"/>
      <c r="F681" s="22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</row>
    <row r="682" ht="16.5" customHeight="1">
      <c r="A682" s="19"/>
      <c r="B682" s="22"/>
      <c r="C682" s="22"/>
      <c r="D682" s="22"/>
      <c r="E682" s="22"/>
      <c r="F682" s="22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</row>
    <row r="683" ht="16.5" customHeight="1">
      <c r="A683" s="19"/>
      <c r="B683" s="22"/>
      <c r="C683" s="22"/>
      <c r="D683" s="22"/>
      <c r="E683" s="22"/>
      <c r="F683" s="22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</row>
    <row r="684" ht="16.5" customHeight="1">
      <c r="A684" s="19"/>
      <c r="B684" s="22"/>
      <c r="C684" s="22"/>
      <c r="D684" s="22"/>
      <c r="E684" s="22"/>
      <c r="F684" s="22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</row>
    <row r="685" ht="16.5" customHeight="1">
      <c r="A685" s="19"/>
      <c r="B685" s="22"/>
      <c r="C685" s="22"/>
      <c r="D685" s="22"/>
      <c r="E685" s="22"/>
      <c r="F685" s="22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</row>
    <row r="686" ht="16.5" customHeight="1">
      <c r="A686" s="19"/>
      <c r="B686" s="22"/>
      <c r="C686" s="22"/>
      <c r="D686" s="22"/>
      <c r="E686" s="22"/>
      <c r="F686" s="22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</row>
    <row r="687" ht="16.5" customHeight="1">
      <c r="A687" s="19"/>
      <c r="B687" s="22"/>
      <c r="C687" s="22"/>
      <c r="D687" s="22"/>
      <c r="E687" s="22"/>
      <c r="F687" s="22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</row>
    <row r="688" ht="16.5" customHeight="1">
      <c r="A688" s="19"/>
      <c r="B688" s="22"/>
      <c r="C688" s="22"/>
      <c r="D688" s="22"/>
      <c r="E688" s="22"/>
      <c r="F688" s="22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</row>
    <row r="689" ht="16.5" customHeight="1">
      <c r="A689" s="19"/>
      <c r="B689" s="22"/>
      <c r="C689" s="22"/>
      <c r="D689" s="22"/>
      <c r="E689" s="22"/>
      <c r="F689" s="22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</row>
    <row r="690" ht="16.5" customHeight="1">
      <c r="A690" s="19"/>
      <c r="B690" s="22"/>
      <c r="C690" s="22"/>
      <c r="D690" s="22"/>
      <c r="E690" s="22"/>
      <c r="F690" s="22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</row>
    <row r="691" ht="16.5" customHeight="1">
      <c r="A691" s="19"/>
      <c r="B691" s="22"/>
      <c r="C691" s="22"/>
      <c r="D691" s="22"/>
      <c r="E691" s="22"/>
      <c r="F691" s="22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</row>
    <row r="692" ht="16.5" customHeight="1">
      <c r="A692" s="19"/>
      <c r="B692" s="22"/>
      <c r="C692" s="22"/>
      <c r="D692" s="22"/>
      <c r="E692" s="22"/>
      <c r="F692" s="22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</row>
    <row r="693" ht="16.5" customHeight="1">
      <c r="A693" s="19"/>
      <c r="B693" s="22"/>
      <c r="C693" s="22"/>
      <c r="D693" s="22"/>
      <c r="E693" s="22"/>
      <c r="F693" s="22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</row>
    <row r="694" ht="16.5" customHeight="1">
      <c r="A694" s="19"/>
      <c r="B694" s="22"/>
      <c r="C694" s="22"/>
      <c r="D694" s="22"/>
      <c r="E694" s="22"/>
      <c r="F694" s="22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</row>
    <row r="695" ht="16.5" customHeight="1">
      <c r="A695" s="19"/>
      <c r="B695" s="22"/>
      <c r="C695" s="22"/>
      <c r="D695" s="22"/>
      <c r="E695" s="22"/>
      <c r="F695" s="22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</row>
    <row r="696" ht="16.5" customHeight="1">
      <c r="A696" s="19"/>
      <c r="B696" s="22"/>
      <c r="C696" s="22"/>
      <c r="D696" s="22"/>
      <c r="E696" s="22"/>
      <c r="F696" s="22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</row>
    <row r="697" ht="16.5" customHeight="1">
      <c r="A697" s="19"/>
      <c r="B697" s="22"/>
      <c r="C697" s="22"/>
      <c r="D697" s="22"/>
      <c r="E697" s="22"/>
      <c r="F697" s="22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</row>
    <row r="698" ht="16.5" customHeight="1">
      <c r="A698" s="19"/>
      <c r="B698" s="22"/>
      <c r="C698" s="22"/>
      <c r="D698" s="22"/>
      <c r="E698" s="22"/>
      <c r="F698" s="22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</row>
    <row r="699" ht="16.5" customHeight="1">
      <c r="A699" s="19"/>
      <c r="B699" s="22"/>
      <c r="C699" s="22"/>
      <c r="D699" s="22"/>
      <c r="E699" s="22"/>
      <c r="F699" s="22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</row>
    <row r="700" ht="16.5" customHeight="1">
      <c r="A700" s="19"/>
      <c r="B700" s="22"/>
      <c r="C700" s="22"/>
      <c r="D700" s="22"/>
      <c r="E700" s="22"/>
      <c r="F700" s="22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</row>
    <row r="701" ht="16.5" customHeight="1">
      <c r="A701" s="19"/>
      <c r="B701" s="22"/>
      <c r="C701" s="22"/>
      <c r="D701" s="22"/>
      <c r="E701" s="22"/>
      <c r="F701" s="22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</row>
    <row r="702" ht="16.5" customHeight="1">
      <c r="A702" s="19"/>
      <c r="B702" s="22"/>
      <c r="C702" s="22"/>
      <c r="D702" s="22"/>
      <c r="E702" s="22"/>
      <c r="F702" s="22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</row>
    <row r="703" ht="16.5" customHeight="1">
      <c r="A703" s="19"/>
      <c r="B703" s="22"/>
      <c r="C703" s="22"/>
      <c r="D703" s="22"/>
      <c r="E703" s="22"/>
      <c r="F703" s="22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</row>
    <row r="704" ht="16.5" customHeight="1">
      <c r="A704" s="19"/>
      <c r="B704" s="22"/>
      <c r="C704" s="22"/>
      <c r="D704" s="22"/>
      <c r="E704" s="22"/>
      <c r="F704" s="22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</row>
    <row r="705" ht="16.5" customHeight="1">
      <c r="A705" s="19"/>
      <c r="B705" s="22"/>
      <c r="C705" s="22"/>
      <c r="D705" s="22"/>
      <c r="E705" s="22"/>
      <c r="F705" s="22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</row>
    <row r="706" ht="16.5" customHeight="1">
      <c r="A706" s="19"/>
      <c r="B706" s="22"/>
      <c r="C706" s="22"/>
      <c r="D706" s="22"/>
      <c r="E706" s="22"/>
      <c r="F706" s="22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</row>
    <row r="707" ht="16.5" customHeight="1">
      <c r="A707" s="19"/>
      <c r="B707" s="22"/>
      <c r="C707" s="22"/>
      <c r="D707" s="22"/>
      <c r="E707" s="22"/>
      <c r="F707" s="22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</row>
    <row r="708" ht="16.5" customHeight="1">
      <c r="A708" s="19"/>
      <c r="B708" s="22"/>
      <c r="C708" s="22"/>
      <c r="D708" s="22"/>
      <c r="E708" s="22"/>
      <c r="F708" s="22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</row>
    <row r="709" ht="16.5" customHeight="1">
      <c r="A709" s="19"/>
      <c r="B709" s="22"/>
      <c r="C709" s="22"/>
      <c r="D709" s="22"/>
      <c r="E709" s="22"/>
      <c r="F709" s="22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</row>
    <row r="710" ht="16.5" customHeight="1">
      <c r="A710" s="19"/>
      <c r="B710" s="22"/>
      <c r="C710" s="22"/>
      <c r="D710" s="22"/>
      <c r="E710" s="22"/>
      <c r="F710" s="22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</row>
    <row r="711" ht="16.5" customHeight="1">
      <c r="A711" s="19"/>
      <c r="B711" s="22"/>
      <c r="C711" s="22"/>
      <c r="D711" s="22"/>
      <c r="E711" s="22"/>
      <c r="F711" s="22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</row>
    <row r="712" ht="16.5" customHeight="1">
      <c r="A712" s="19"/>
      <c r="B712" s="22"/>
      <c r="C712" s="22"/>
      <c r="D712" s="22"/>
      <c r="E712" s="22"/>
      <c r="F712" s="22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</row>
    <row r="713" ht="16.5" customHeight="1">
      <c r="A713" s="19"/>
      <c r="B713" s="22"/>
      <c r="C713" s="22"/>
      <c r="D713" s="22"/>
      <c r="E713" s="22"/>
      <c r="F713" s="22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</row>
    <row r="714" ht="16.5" customHeight="1">
      <c r="A714" s="19"/>
      <c r="B714" s="22"/>
      <c r="C714" s="22"/>
      <c r="D714" s="22"/>
      <c r="E714" s="22"/>
      <c r="F714" s="22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</row>
    <row r="715" ht="16.5" customHeight="1">
      <c r="A715" s="19"/>
      <c r="B715" s="22"/>
      <c r="C715" s="22"/>
      <c r="D715" s="22"/>
      <c r="E715" s="22"/>
      <c r="F715" s="22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</row>
    <row r="716" ht="16.5" customHeight="1">
      <c r="A716" s="19"/>
      <c r="B716" s="22"/>
      <c r="C716" s="22"/>
      <c r="D716" s="22"/>
      <c r="E716" s="22"/>
      <c r="F716" s="22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</row>
    <row r="717" ht="16.5" customHeight="1">
      <c r="A717" s="19"/>
      <c r="B717" s="22"/>
      <c r="C717" s="22"/>
      <c r="D717" s="22"/>
      <c r="E717" s="22"/>
      <c r="F717" s="22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</row>
    <row r="718" ht="16.5" customHeight="1">
      <c r="A718" s="19"/>
      <c r="B718" s="22"/>
      <c r="C718" s="22"/>
      <c r="D718" s="22"/>
      <c r="E718" s="22"/>
      <c r="F718" s="22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</row>
    <row r="719" ht="16.5" customHeight="1">
      <c r="A719" s="19"/>
      <c r="B719" s="22"/>
      <c r="C719" s="22"/>
      <c r="D719" s="22"/>
      <c r="E719" s="22"/>
      <c r="F719" s="22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</row>
    <row r="720" ht="16.5" customHeight="1">
      <c r="A720" s="19"/>
      <c r="B720" s="22"/>
      <c r="C720" s="22"/>
      <c r="D720" s="22"/>
      <c r="E720" s="22"/>
      <c r="F720" s="22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</row>
    <row r="721" ht="16.5" customHeight="1">
      <c r="A721" s="19"/>
      <c r="B721" s="22"/>
      <c r="C721" s="22"/>
      <c r="D721" s="22"/>
      <c r="E721" s="22"/>
      <c r="F721" s="22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</row>
    <row r="722" ht="16.5" customHeight="1">
      <c r="A722" s="19"/>
      <c r="B722" s="22"/>
      <c r="C722" s="22"/>
      <c r="D722" s="22"/>
      <c r="E722" s="22"/>
      <c r="F722" s="22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</row>
    <row r="723" ht="16.5" customHeight="1">
      <c r="A723" s="19"/>
      <c r="B723" s="22"/>
      <c r="C723" s="22"/>
      <c r="D723" s="22"/>
      <c r="E723" s="22"/>
      <c r="F723" s="22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</row>
    <row r="724" ht="16.5" customHeight="1">
      <c r="A724" s="19"/>
      <c r="B724" s="22"/>
      <c r="C724" s="22"/>
      <c r="D724" s="22"/>
      <c r="E724" s="22"/>
      <c r="F724" s="22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</row>
    <row r="725" ht="16.5" customHeight="1">
      <c r="A725" s="19"/>
      <c r="B725" s="22"/>
      <c r="C725" s="22"/>
      <c r="D725" s="22"/>
      <c r="E725" s="22"/>
      <c r="F725" s="22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</row>
    <row r="726" ht="16.5" customHeight="1">
      <c r="A726" s="19"/>
      <c r="B726" s="22"/>
      <c r="C726" s="22"/>
      <c r="D726" s="22"/>
      <c r="E726" s="22"/>
      <c r="F726" s="22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</row>
    <row r="727" ht="16.5" customHeight="1">
      <c r="A727" s="19"/>
      <c r="B727" s="22"/>
      <c r="C727" s="22"/>
      <c r="D727" s="22"/>
      <c r="E727" s="22"/>
      <c r="F727" s="22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</row>
    <row r="728" ht="16.5" customHeight="1">
      <c r="A728" s="19"/>
      <c r="B728" s="22"/>
      <c r="C728" s="22"/>
      <c r="D728" s="22"/>
      <c r="E728" s="22"/>
      <c r="F728" s="22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</row>
    <row r="729" ht="16.5" customHeight="1">
      <c r="A729" s="19"/>
      <c r="B729" s="22"/>
      <c r="C729" s="22"/>
      <c r="D729" s="22"/>
      <c r="E729" s="22"/>
      <c r="F729" s="22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</row>
    <row r="730" ht="16.5" customHeight="1">
      <c r="A730" s="19"/>
      <c r="B730" s="22"/>
      <c r="C730" s="22"/>
      <c r="D730" s="22"/>
      <c r="E730" s="22"/>
      <c r="F730" s="22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</row>
    <row r="731" ht="16.5" customHeight="1">
      <c r="A731" s="19"/>
      <c r="B731" s="22"/>
      <c r="C731" s="22"/>
      <c r="D731" s="22"/>
      <c r="E731" s="22"/>
      <c r="F731" s="22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</row>
    <row r="732" ht="16.5" customHeight="1">
      <c r="A732" s="19"/>
      <c r="B732" s="22"/>
      <c r="C732" s="22"/>
      <c r="D732" s="22"/>
      <c r="E732" s="22"/>
      <c r="F732" s="22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</row>
    <row r="733" ht="16.5" customHeight="1">
      <c r="A733" s="19"/>
      <c r="B733" s="22"/>
      <c r="C733" s="22"/>
      <c r="D733" s="22"/>
      <c r="E733" s="22"/>
      <c r="F733" s="22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</row>
    <row r="734" ht="16.5" customHeight="1">
      <c r="A734" s="19"/>
      <c r="B734" s="22"/>
      <c r="C734" s="22"/>
      <c r="D734" s="22"/>
      <c r="E734" s="22"/>
      <c r="F734" s="22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</row>
    <row r="735" ht="16.5" customHeight="1">
      <c r="A735" s="19"/>
      <c r="B735" s="22"/>
      <c r="C735" s="22"/>
      <c r="D735" s="22"/>
      <c r="E735" s="22"/>
      <c r="F735" s="22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</row>
    <row r="736" ht="16.5" customHeight="1">
      <c r="A736" s="19"/>
      <c r="B736" s="22"/>
      <c r="C736" s="22"/>
      <c r="D736" s="22"/>
      <c r="E736" s="22"/>
      <c r="F736" s="22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</row>
    <row r="737" ht="16.5" customHeight="1">
      <c r="A737" s="19"/>
      <c r="B737" s="22"/>
      <c r="C737" s="22"/>
      <c r="D737" s="22"/>
      <c r="E737" s="22"/>
      <c r="F737" s="22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</row>
    <row r="738" ht="16.5" customHeight="1">
      <c r="A738" s="19"/>
      <c r="B738" s="22"/>
      <c r="C738" s="22"/>
      <c r="D738" s="22"/>
      <c r="E738" s="22"/>
      <c r="F738" s="22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</row>
    <row r="739" ht="16.5" customHeight="1">
      <c r="A739" s="19"/>
      <c r="B739" s="22"/>
      <c r="C739" s="22"/>
      <c r="D739" s="22"/>
      <c r="E739" s="22"/>
      <c r="F739" s="22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</row>
    <row r="740" ht="16.5" customHeight="1">
      <c r="A740" s="19"/>
      <c r="B740" s="22"/>
      <c r="C740" s="22"/>
      <c r="D740" s="22"/>
      <c r="E740" s="22"/>
      <c r="F740" s="22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</row>
    <row r="741" ht="16.5" customHeight="1">
      <c r="A741" s="19"/>
      <c r="B741" s="22"/>
      <c r="C741" s="22"/>
      <c r="D741" s="22"/>
      <c r="E741" s="22"/>
      <c r="F741" s="22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</row>
    <row r="742" ht="16.5" customHeight="1">
      <c r="A742" s="19"/>
      <c r="B742" s="22"/>
      <c r="C742" s="22"/>
      <c r="D742" s="22"/>
      <c r="E742" s="22"/>
      <c r="F742" s="22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</row>
    <row r="743" ht="16.5" customHeight="1">
      <c r="A743" s="19"/>
      <c r="B743" s="22"/>
      <c r="C743" s="22"/>
      <c r="D743" s="22"/>
      <c r="E743" s="22"/>
      <c r="F743" s="22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</row>
    <row r="744" ht="16.5" customHeight="1">
      <c r="A744" s="19"/>
      <c r="B744" s="22"/>
      <c r="C744" s="22"/>
      <c r="D744" s="22"/>
      <c r="E744" s="22"/>
      <c r="F744" s="22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</row>
    <row r="745" ht="16.5" customHeight="1">
      <c r="A745" s="19"/>
      <c r="B745" s="22"/>
      <c r="C745" s="22"/>
      <c r="D745" s="22"/>
      <c r="E745" s="22"/>
      <c r="F745" s="22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</row>
    <row r="746" ht="16.5" customHeight="1">
      <c r="A746" s="19"/>
      <c r="B746" s="22"/>
      <c r="C746" s="22"/>
      <c r="D746" s="22"/>
      <c r="E746" s="22"/>
      <c r="F746" s="22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</row>
    <row r="747" ht="16.5" customHeight="1">
      <c r="A747" s="19"/>
      <c r="B747" s="22"/>
      <c r="C747" s="22"/>
      <c r="D747" s="22"/>
      <c r="E747" s="22"/>
      <c r="F747" s="22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</row>
    <row r="748" ht="16.5" customHeight="1">
      <c r="A748" s="19"/>
      <c r="B748" s="22"/>
      <c r="C748" s="22"/>
      <c r="D748" s="22"/>
      <c r="E748" s="22"/>
      <c r="F748" s="22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</row>
    <row r="749" ht="16.5" customHeight="1">
      <c r="A749" s="19"/>
      <c r="B749" s="22"/>
      <c r="C749" s="22"/>
      <c r="D749" s="22"/>
      <c r="E749" s="22"/>
      <c r="F749" s="22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</row>
    <row r="750" ht="16.5" customHeight="1">
      <c r="A750" s="19"/>
      <c r="B750" s="22"/>
      <c r="C750" s="22"/>
      <c r="D750" s="22"/>
      <c r="E750" s="22"/>
      <c r="F750" s="22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</row>
    <row r="751" ht="16.5" customHeight="1">
      <c r="A751" s="19"/>
      <c r="B751" s="22"/>
      <c r="C751" s="22"/>
      <c r="D751" s="22"/>
      <c r="E751" s="22"/>
      <c r="F751" s="22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</row>
    <row r="752" ht="16.5" customHeight="1">
      <c r="A752" s="19"/>
      <c r="B752" s="22"/>
      <c r="C752" s="22"/>
      <c r="D752" s="22"/>
      <c r="E752" s="22"/>
      <c r="F752" s="22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</row>
    <row r="753" ht="16.5" customHeight="1">
      <c r="A753" s="19"/>
      <c r="B753" s="22"/>
      <c r="C753" s="22"/>
      <c r="D753" s="22"/>
      <c r="E753" s="22"/>
      <c r="F753" s="22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</row>
    <row r="754" ht="16.5" customHeight="1">
      <c r="A754" s="19"/>
      <c r="B754" s="22"/>
      <c r="C754" s="22"/>
      <c r="D754" s="22"/>
      <c r="E754" s="22"/>
      <c r="F754" s="22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</row>
    <row r="755" ht="16.5" customHeight="1">
      <c r="A755" s="19"/>
      <c r="B755" s="22"/>
      <c r="C755" s="22"/>
      <c r="D755" s="22"/>
      <c r="E755" s="22"/>
      <c r="F755" s="22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</row>
    <row r="756" ht="16.5" customHeight="1">
      <c r="A756" s="19"/>
      <c r="B756" s="22"/>
      <c r="C756" s="22"/>
      <c r="D756" s="22"/>
      <c r="E756" s="22"/>
      <c r="F756" s="22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</row>
    <row r="757" ht="16.5" customHeight="1">
      <c r="A757" s="19"/>
      <c r="B757" s="22"/>
      <c r="C757" s="22"/>
      <c r="D757" s="22"/>
      <c r="E757" s="22"/>
      <c r="F757" s="22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</row>
    <row r="758" ht="16.5" customHeight="1">
      <c r="A758" s="19"/>
      <c r="B758" s="22"/>
      <c r="C758" s="22"/>
      <c r="D758" s="22"/>
      <c r="E758" s="22"/>
      <c r="F758" s="22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</row>
    <row r="759" ht="16.5" customHeight="1">
      <c r="A759" s="19"/>
      <c r="B759" s="22"/>
      <c r="C759" s="22"/>
      <c r="D759" s="22"/>
      <c r="E759" s="22"/>
      <c r="F759" s="22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</row>
    <row r="760" ht="16.5" customHeight="1">
      <c r="A760" s="19"/>
      <c r="B760" s="22"/>
      <c r="C760" s="22"/>
      <c r="D760" s="22"/>
      <c r="E760" s="22"/>
      <c r="F760" s="22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</row>
    <row r="761" ht="16.5" customHeight="1">
      <c r="A761" s="19"/>
      <c r="B761" s="22"/>
      <c r="C761" s="22"/>
      <c r="D761" s="22"/>
      <c r="E761" s="22"/>
      <c r="F761" s="22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</row>
    <row r="762" ht="16.5" customHeight="1">
      <c r="A762" s="19"/>
      <c r="B762" s="22"/>
      <c r="C762" s="22"/>
      <c r="D762" s="22"/>
      <c r="E762" s="22"/>
      <c r="F762" s="22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</row>
    <row r="763" ht="16.5" customHeight="1">
      <c r="A763" s="19"/>
      <c r="B763" s="22"/>
      <c r="C763" s="22"/>
      <c r="D763" s="22"/>
      <c r="E763" s="22"/>
      <c r="F763" s="22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</row>
    <row r="764" ht="16.5" customHeight="1">
      <c r="A764" s="19"/>
      <c r="B764" s="22"/>
      <c r="C764" s="22"/>
      <c r="D764" s="22"/>
      <c r="E764" s="22"/>
      <c r="F764" s="22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</row>
    <row r="765" ht="16.5" customHeight="1">
      <c r="A765" s="19"/>
      <c r="B765" s="22"/>
      <c r="C765" s="22"/>
      <c r="D765" s="22"/>
      <c r="E765" s="22"/>
      <c r="F765" s="22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</row>
    <row r="766" ht="16.5" customHeight="1">
      <c r="A766" s="19"/>
      <c r="B766" s="22"/>
      <c r="C766" s="22"/>
      <c r="D766" s="22"/>
      <c r="E766" s="22"/>
      <c r="F766" s="22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</row>
    <row r="767" ht="16.5" customHeight="1">
      <c r="A767" s="19"/>
      <c r="B767" s="22"/>
      <c r="C767" s="22"/>
      <c r="D767" s="22"/>
      <c r="E767" s="22"/>
      <c r="F767" s="22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</row>
    <row r="768" ht="16.5" customHeight="1">
      <c r="A768" s="19"/>
      <c r="B768" s="22"/>
      <c r="C768" s="22"/>
      <c r="D768" s="22"/>
      <c r="E768" s="22"/>
      <c r="F768" s="22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</row>
    <row r="769" ht="16.5" customHeight="1">
      <c r="A769" s="19"/>
      <c r="B769" s="22"/>
      <c r="C769" s="22"/>
      <c r="D769" s="22"/>
      <c r="E769" s="22"/>
      <c r="F769" s="22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</row>
    <row r="770" ht="16.5" customHeight="1">
      <c r="A770" s="19"/>
      <c r="B770" s="22"/>
      <c r="C770" s="22"/>
      <c r="D770" s="22"/>
      <c r="E770" s="22"/>
      <c r="F770" s="22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</row>
    <row r="771" ht="16.5" customHeight="1">
      <c r="A771" s="19"/>
      <c r="B771" s="22"/>
      <c r="C771" s="22"/>
      <c r="D771" s="22"/>
      <c r="E771" s="22"/>
      <c r="F771" s="22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</row>
    <row r="772" ht="16.5" customHeight="1">
      <c r="A772" s="19"/>
      <c r="B772" s="22"/>
      <c r="C772" s="22"/>
      <c r="D772" s="22"/>
      <c r="E772" s="22"/>
      <c r="F772" s="22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</row>
    <row r="773" ht="16.5" customHeight="1">
      <c r="A773" s="19"/>
      <c r="B773" s="22"/>
      <c r="C773" s="22"/>
      <c r="D773" s="22"/>
      <c r="E773" s="22"/>
      <c r="F773" s="22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</row>
    <row r="774" ht="16.5" customHeight="1">
      <c r="A774" s="19"/>
      <c r="B774" s="22"/>
      <c r="C774" s="22"/>
      <c r="D774" s="22"/>
      <c r="E774" s="22"/>
      <c r="F774" s="22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</row>
    <row r="775" ht="16.5" customHeight="1">
      <c r="A775" s="19"/>
      <c r="B775" s="22"/>
      <c r="C775" s="22"/>
      <c r="D775" s="22"/>
      <c r="E775" s="22"/>
      <c r="F775" s="22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</row>
    <row r="776" ht="16.5" customHeight="1">
      <c r="A776" s="19"/>
      <c r="B776" s="22"/>
      <c r="C776" s="22"/>
      <c r="D776" s="22"/>
      <c r="E776" s="22"/>
      <c r="F776" s="22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</row>
    <row r="777" ht="16.5" customHeight="1">
      <c r="A777" s="19"/>
      <c r="B777" s="22"/>
      <c r="C777" s="22"/>
      <c r="D777" s="22"/>
      <c r="E777" s="22"/>
      <c r="F777" s="22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</row>
    <row r="778" ht="16.5" customHeight="1">
      <c r="A778" s="19"/>
      <c r="B778" s="22"/>
      <c r="C778" s="22"/>
      <c r="D778" s="22"/>
      <c r="E778" s="22"/>
      <c r="F778" s="22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</row>
    <row r="779" ht="16.5" customHeight="1">
      <c r="A779" s="19"/>
      <c r="B779" s="22"/>
      <c r="C779" s="22"/>
      <c r="D779" s="22"/>
      <c r="E779" s="22"/>
      <c r="F779" s="22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</row>
    <row r="780" ht="16.5" customHeight="1">
      <c r="A780" s="19"/>
      <c r="B780" s="22"/>
      <c r="C780" s="22"/>
      <c r="D780" s="22"/>
      <c r="E780" s="22"/>
      <c r="F780" s="22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</row>
    <row r="781" ht="16.5" customHeight="1">
      <c r="A781" s="19"/>
      <c r="B781" s="22"/>
      <c r="C781" s="22"/>
      <c r="D781" s="22"/>
      <c r="E781" s="22"/>
      <c r="F781" s="22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</row>
    <row r="782" ht="16.5" customHeight="1">
      <c r="A782" s="19"/>
      <c r="B782" s="22"/>
      <c r="C782" s="22"/>
      <c r="D782" s="22"/>
      <c r="E782" s="22"/>
      <c r="F782" s="22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</row>
    <row r="783" ht="16.5" customHeight="1">
      <c r="A783" s="19"/>
      <c r="B783" s="22"/>
      <c r="C783" s="22"/>
      <c r="D783" s="22"/>
      <c r="E783" s="22"/>
      <c r="F783" s="22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</row>
    <row r="784" ht="16.5" customHeight="1">
      <c r="A784" s="19"/>
      <c r="B784" s="22"/>
      <c r="C784" s="22"/>
      <c r="D784" s="22"/>
      <c r="E784" s="22"/>
      <c r="F784" s="22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</row>
    <row r="785" ht="16.5" customHeight="1">
      <c r="A785" s="19"/>
      <c r="B785" s="22"/>
      <c r="C785" s="22"/>
      <c r="D785" s="22"/>
      <c r="E785" s="22"/>
      <c r="F785" s="22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</row>
    <row r="786" ht="16.5" customHeight="1">
      <c r="A786" s="19"/>
      <c r="B786" s="22"/>
      <c r="C786" s="22"/>
      <c r="D786" s="22"/>
      <c r="E786" s="22"/>
      <c r="F786" s="22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</row>
    <row r="787" ht="16.5" customHeight="1">
      <c r="A787" s="19"/>
      <c r="B787" s="22"/>
      <c r="C787" s="22"/>
      <c r="D787" s="22"/>
      <c r="E787" s="22"/>
      <c r="F787" s="22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</row>
    <row r="788" ht="16.5" customHeight="1">
      <c r="A788" s="19"/>
      <c r="B788" s="22"/>
      <c r="C788" s="22"/>
      <c r="D788" s="22"/>
      <c r="E788" s="22"/>
      <c r="F788" s="22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</row>
    <row r="789" ht="16.5" customHeight="1">
      <c r="A789" s="19"/>
      <c r="B789" s="22"/>
      <c r="C789" s="22"/>
      <c r="D789" s="22"/>
      <c r="E789" s="22"/>
      <c r="F789" s="22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</row>
    <row r="790" ht="16.5" customHeight="1">
      <c r="A790" s="19"/>
      <c r="B790" s="22"/>
      <c r="C790" s="22"/>
      <c r="D790" s="22"/>
      <c r="E790" s="22"/>
      <c r="F790" s="22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</row>
    <row r="791" ht="16.5" customHeight="1">
      <c r="A791" s="19"/>
      <c r="B791" s="22"/>
      <c r="C791" s="22"/>
      <c r="D791" s="22"/>
      <c r="E791" s="22"/>
      <c r="F791" s="22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</row>
    <row r="792" ht="16.5" customHeight="1">
      <c r="A792" s="19"/>
      <c r="B792" s="22"/>
      <c r="C792" s="22"/>
      <c r="D792" s="22"/>
      <c r="E792" s="22"/>
      <c r="F792" s="22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</row>
    <row r="793" ht="16.5" customHeight="1">
      <c r="A793" s="19"/>
      <c r="B793" s="22"/>
      <c r="C793" s="22"/>
      <c r="D793" s="22"/>
      <c r="E793" s="22"/>
      <c r="F793" s="22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</row>
    <row r="794" ht="16.5" customHeight="1">
      <c r="A794" s="19"/>
      <c r="B794" s="22"/>
      <c r="C794" s="22"/>
      <c r="D794" s="22"/>
      <c r="E794" s="22"/>
      <c r="F794" s="22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</row>
    <row r="795" ht="16.5" customHeight="1">
      <c r="A795" s="19"/>
      <c r="B795" s="22"/>
      <c r="C795" s="22"/>
      <c r="D795" s="22"/>
      <c r="E795" s="22"/>
      <c r="F795" s="22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</row>
    <row r="796" ht="16.5" customHeight="1">
      <c r="A796" s="19"/>
      <c r="B796" s="22"/>
      <c r="C796" s="22"/>
      <c r="D796" s="22"/>
      <c r="E796" s="22"/>
      <c r="F796" s="22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</row>
    <row r="797" ht="16.5" customHeight="1">
      <c r="A797" s="19"/>
      <c r="B797" s="22"/>
      <c r="C797" s="22"/>
      <c r="D797" s="22"/>
      <c r="E797" s="22"/>
      <c r="F797" s="22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</row>
    <row r="798" ht="16.5" customHeight="1">
      <c r="A798" s="19"/>
      <c r="B798" s="22"/>
      <c r="C798" s="22"/>
      <c r="D798" s="22"/>
      <c r="E798" s="22"/>
      <c r="F798" s="22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</row>
    <row r="799" ht="16.5" customHeight="1">
      <c r="A799" s="19"/>
      <c r="B799" s="22"/>
      <c r="C799" s="22"/>
      <c r="D799" s="22"/>
      <c r="E799" s="22"/>
      <c r="F799" s="22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</row>
    <row r="800" ht="16.5" customHeight="1">
      <c r="A800" s="19"/>
      <c r="B800" s="22"/>
      <c r="C800" s="22"/>
      <c r="D800" s="22"/>
      <c r="E800" s="22"/>
      <c r="F800" s="22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</row>
    <row r="801" ht="16.5" customHeight="1">
      <c r="A801" s="19"/>
      <c r="B801" s="22"/>
      <c r="C801" s="22"/>
      <c r="D801" s="22"/>
      <c r="E801" s="22"/>
      <c r="F801" s="22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</row>
    <row r="802" ht="16.5" customHeight="1">
      <c r="A802" s="19"/>
      <c r="B802" s="22"/>
      <c r="C802" s="22"/>
      <c r="D802" s="22"/>
      <c r="E802" s="22"/>
      <c r="F802" s="22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</row>
    <row r="803" ht="16.5" customHeight="1">
      <c r="A803" s="19"/>
      <c r="B803" s="22"/>
      <c r="C803" s="22"/>
      <c r="D803" s="22"/>
      <c r="E803" s="22"/>
      <c r="F803" s="22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</row>
    <row r="804" ht="16.5" customHeight="1">
      <c r="A804" s="19"/>
      <c r="B804" s="22"/>
      <c r="C804" s="22"/>
      <c r="D804" s="22"/>
      <c r="E804" s="22"/>
      <c r="F804" s="22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</row>
    <row r="805" ht="16.5" customHeight="1">
      <c r="A805" s="19"/>
      <c r="B805" s="22"/>
      <c r="C805" s="22"/>
      <c r="D805" s="22"/>
      <c r="E805" s="22"/>
      <c r="F805" s="22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</row>
    <row r="806" ht="16.5" customHeight="1">
      <c r="A806" s="19"/>
      <c r="B806" s="22"/>
      <c r="C806" s="22"/>
      <c r="D806" s="22"/>
      <c r="E806" s="22"/>
      <c r="F806" s="22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</row>
    <row r="807" ht="16.5" customHeight="1">
      <c r="A807" s="19"/>
      <c r="B807" s="22"/>
      <c r="C807" s="22"/>
      <c r="D807" s="22"/>
      <c r="E807" s="22"/>
      <c r="F807" s="22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</row>
    <row r="808" ht="16.5" customHeight="1">
      <c r="A808" s="19"/>
      <c r="B808" s="22"/>
      <c r="C808" s="22"/>
      <c r="D808" s="22"/>
      <c r="E808" s="22"/>
      <c r="F808" s="22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</row>
    <row r="809" ht="16.5" customHeight="1">
      <c r="A809" s="19"/>
      <c r="B809" s="22"/>
      <c r="C809" s="22"/>
      <c r="D809" s="22"/>
      <c r="E809" s="22"/>
      <c r="F809" s="22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</row>
    <row r="810" ht="16.5" customHeight="1">
      <c r="A810" s="19"/>
      <c r="B810" s="22"/>
      <c r="C810" s="22"/>
      <c r="D810" s="22"/>
      <c r="E810" s="22"/>
      <c r="F810" s="22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</row>
    <row r="811" ht="16.5" customHeight="1">
      <c r="A811" s="19"/>
      <c r="B811" s="22"/>
      <c r="C811" s="22"/>
      <c r="D811" s="22"/>
      <c r="E811" s="22"/>
      <c r="F811" s="22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</row>
    <row r="812" ht="16.5" customHeight="1">
      <c r="A812" s="19"/>
      <c r="B812" s="22"/>
      <c r="C812" s="22"/>
      <c r="D812" s="22"/>
      <c r="E812" s="22"/>
      <c r="F812" s="22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</row>
    <row r="813" ht="16.5" customHeight="1">
      <c r="A813" s="19"/>
      <c r="B813" s="22"/>
      <c r="C813" s="22"/>
      <c r="D813" s="22"/>
      <c r="E813" s="22"/>
      <c r="F813" s="22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</row>
    <row r="814" ht="16.5" customHeight="1">
      <c r="A814" s="19"/>
      <c r="B814" s="22"/>
      <c r="C814" s="22"/>
      <c r="D814" s="22"/>
      <c r="E814" s="22"/>
      <c r="F814" s="22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</row>
    <row r="815" ht="16.5" customHeight="1">
      <c r="A815" s="19"/>
      <c r="B815" s="22"/>
      <c r="C815" s="22"/>
      <c r="D815" s="22"/>
      <c r="E815" s="22"/>
      <c r="F815" s="22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</row>
    <row r="816" ht="16.5" customHeight="1">
      <c r="A816" s="19"/>
      <c r="B816" s="22"/>
      <c r="C816" s="22"/>
      <c r="D816" s="22"/>
      <c r="E816" s="22"/>
      <c r="F816" s="22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</row>
    <row r="817" ht="16.5" customHeight="1">
      <c r="A817" s="19"/>
      <c r="B817" s="22"/>
      <c r="C817" s="22"/>
      <c r="D817" s="22"/>
      <c r="E817" s="22"/>
      <c r="F817" s="22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</row>
    <row r="818" ht="16.5" customHeight="1">
      <c r="A818" s="19"/>
      <c r="B818" s="22"/>
      <c r="C818" s="22"/>
      <c r="D818" s="22"/>
      <c r="E818" s="22"/>
      <c r="F818" s="22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</row>
    <row r="819" ht="16.5" customHeight="1">
      <c r="A819" s="19"/>
      <c r="B819" s="22"/>
      <c r="C819" s="22"/>
      <c r="D819" s="22"/>
      <c r="E819" s="22"/>
      <c r="F819" s="22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</row>
    <row r="820" ht="16.5" customHeight="1">
      <c r="A820" s="19"/>
      <c r="B820" s="22"/>
      <c r="C820" s="22"/>
      <c r="D820" s="22"/>
      <c r="E820" s="22"/>
      <c r="F820" s="22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</row>
    <row r="821" ht="16.5" customHeight="1">
      <c r="A821" s="19"/>
      <c r="B821" s="22"/>
      <c r="C821" s="22"/>
      <c r="D821" s="22"/>
      <c r="E821" s="22"/>
      <c r="F821" s="22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</row>
    <row r="822" ht="16.5" customHeight="1">
      <c r="A822" s="19"/>
      <c r="B822" s="22"/>
      <c r="C822" s="22"/>
      <c r="D822" s="22"/>
      <c r="E822" s="22"/>
      <c r="F822" s="22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</row>
    <row r="823" ht="16.5" customHeight="1">
      <c r="A823" s="19"/>
      <c r="B823" s="22"/>
      <c r="C823" s="22"/>
      <c r="D823" s="22"/>
      <c r="E823" s="22"/>
      <c r="F823" s="22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</row>
    <row r="824" ht="16.5" customHeight="1">
      <c r="A824" s="19"/>
      <c r="B824" s="22"/>
      <c r="C824" s="22"/>
      <c r="D824" s="22"/>
      <c r="E824" s="22"/>
      <c r="F824" s="22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</row>
    <row r="825" ht="16.5" customHeight="1">
      <c r="A825" s="19"/>
      <c r="B825" s="22"/>
      <c r="C825" s="22"/>
      <c r="D825" s="22"/>
      <c r="E825" s="22"/>
      <c r="F825" s="22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</row>
    <row r="826" ht="16.5" customHeight="1">
      <c r="A826" s="19"/>
      <c r="B826" s="22"/>
      <c r="C826" s="22"/>
      <c r="D826" s="22"/>
      <c r="E826" s="22"/>
      <c r="F826" s="22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</row>
    <row r="827" ht="16.5" customHeight="1">
      <c r="A827" s="19"/>
      <c r="B827" s="22"/>
      <c r="C827" s="22"/>
      <c r="D827" s="22"/>
      <c r="E827" s="22"/>
      <c r="F827" s="22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</row>
    <row r="828" ht="16.5" customHeight="1">
      <c r="A828" s="19"/>
      <c r="B828" s="22"/>
      <c r="C828" s="22"/>
      <c r="D828" s="22"/>
      <c r="E828" s="22"/>
      <c r="F828" s="22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</row>
    <row r="829" ht="16.5" customHeight="1">
      <c r="A829" s="19"/>
      <c r="B829" s="22"/>
      <c r="C829" s="22"/>
      <c r="D829" s="22"/>
      <c r="E829" s="22"/>
      <c r="F829" s="22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</row>
    <row r="830" ht="16.5" customHeight="1">
      <c r="A830" s="19"/>
      <c r="B830" s="22"/>
      <c r="C830" s="22"/>
      <c r="D830" s="22"/>
      <c r="E830" s="22"/>
      <c r="F830" s="22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</row>
    <row r="831" ht="16.5" customHeight="1">
      <c r="A831" s="19"/>
      <c r="B831" s="22"/>
      <c r="C831" s="22"/>
      <c r="D831" s="22"/>
      <c r="E831" s="22"/>
      <c r="F831" s="22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</row>
    <row r="832" ht="16.5" customHeight="1">
      <c r="A832" s="19"/>
      <c r="B832" s="22"/>
      <c r="C832" s="22"/>
      <c r="D832" s="22"/>
      <c r="E832" s="22"/>
      <c r="F832" s="22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</row>
    <row r="833" ht="16.5" customHeight="1">
      <c r="A833" s="19"/>
      <c r="B833" s="22"/>
      <c r="C833" s="22"/>
      <c r="D833" s="22"/>
      <c r="E833" s="22"/>
      <c r="F833" s="22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</row>
    <row r="834" ht="16.5" customHeight="1">
      <c r="A834" s="19"/>
      <c r="B834" s="22"/>
      <c r="C834" s="22"/>
      <c r="D834" s="22"/>
      <c r="E834" s="22"/>
      <c r="F834" s="22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</row>
    <row r="835" ht="16.5" customHeight="1">
      <c r="A835" s="19"/>
      <c r="B835" s="22"/>
      <c r="C835" s="22"/>
      <c r="D835" s="22"/>
      <c r="E835" s="22"/>
      <c r="F835" s="22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</row>
    <row r="836" ht="16.5" customHeight="1">
      <c r="A836" s="19"/>
      <c r="B836" s="22"/>
      <c r="C836" s="22"/>
      <c r="D836" s="22"/>
      <c r="E836" s="22"/>
      <c r="F836" s="22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</row>
    <row r="837" ht="16.5" customHeight="1">
      <c r="A837" s="19"/>
      <c r="B837" s="22"/>
      <c r="C837" s="22"/>
      <c r="D837" s="22"/>
      <c r="E837" s="22"/>
      <c r="F837" s="22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</row>
    <row r="838" ht="16.5" customHeight="1">
      <c r="A838" s="19"/>
      <c r="B838" s="22"/>
      <c r="C838" s="22"/>
      <c r="D838" s="22"/>
      <c r="E838" s="22"/>
      <c r="F838" s="22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</row>
    <row r="839" ht="16.5" customHeight="1">
      <c r="A839" s="19"/>
      <c r="B839" s="22"/>
      <c r="C839" s="22"/>
      <c r="D839" s="22"/>
      <c r="E839" s="22"/>
      <c r="F839" s="22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</row>
    <row r="840" ht="16.5" customHeight="1">
      <c r="A840" s="19"/>
      <c r="B840" s="22"/>
      <c r="C840" s="22"/>
      <c r="D840" s="22"/>
      <c r="E840" s="22"/>
      <c r="F840" s="22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</row>
    <row r="841" ht="16.5" customHeight="1">
      <c r="A841" s="19"/>
      <c r="B841" s="22"/>
      <c r="C841" s="22"/>
      <c r="D841" s="22"/>
      <c r="E841" s="22"/>
      <c r="F841" s="22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</row>
    <row r="842" ht="16.5" customHeight="1">
      <c r="A842" s="19"/>
      <c r="B842" s="22"/>
      <c r="C842" s="22"/>
      <c r="D842" s="22"/>
      <c r="E842" s="22"/>
      <c r="F842" s="22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</row>
    <row r="843" ht="16.5" customHeight="1">
      <c r="A843" s="19"/>
      <c r="B843" s="22"/>
      <c r="C843" s="22"/>
      <c r="D843" s="22"/>
      <c r="E843" s="22"/>
      <c r="F843" s="22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</row>
    <row r="844" ht="16.5" customHeight="1">
      <c r="A844" s="19"/>
      <c r="B844" s="22"/>
      <c r="C844" s="22"/>
      <c r="D844" s="22"/>
      <c r="E844" s="22"/>
      <c r="F844" s="22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</row>
    <row r="845" ht="16.5" customHeight="1">
      <c r="A845" s="19"/>
      <c r="B845" s="22"/>
      <c r="C845" s="22"/>
      <c r="D845" s="22"/>
      <c r="E845" s="22"/>
      <c r="F845" s="22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</row>
    <row r="846" ht="16.5" customHeight="1">
      <c r="A846" s="19"/>
      <c r="B846" s="22"/>
      <c r="C846" s="22"/>
      <c r="D846" s="22"/>
      <c r="E846" s="22"/>
      <c r="F846" s="22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</row>
    <row r="847" ht="16.5" customHeight="1">
      <c r="A847" s="19"/>
      <c r="B847" s="22"/>
      <c r="C847" s="22"/>
      <c r="D847" s="22"/>
      <c r="E847" s="22"/>
      <c r="F847" s="22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</row>
    <row r="848" ht="16.5" customHeight="1">
      <c r="A848" s="19"/>
      <c r="B848" s="22"/>
      <c r="C848" s="22"/>
      <c r="D848" s="22"/>
      <c r="E848" s="22"/>
      <c r="F848" s="22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</row>
    <row r="849" ht="16.5" customHeight="1">
      <c r="A849" s="19"/>
      <c r="B849" s="22"/>
      <c r="C849" s="22"/>
      <c r="D849" s="22"/>
      <c r="E849" s="22"/>
      <c r="F849" s="22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</row>
    <row r="850" ht="16.5" customHeight="1">
      <c r="A850" s="19"/>
      <c r="B850" s="22"/>
      <c r="C850" s="22"/>
      <c r="D850" s="22"/>
      <c r="E850" s="22"/>
      <c r="F850" s="22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</row>
    <row r="851" ht="16.5" customHeight="1">
      <c r="A851" s="19"/>
      <c r="B851" s="22"/>
      <c r="C851" s="22"/>
      <c r="D851" s="22"/>
      <c r="E851" s="22"/>
      <c r="F851" s="22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</row>
    <row r="852" ht="16.5" customHeight="1">
      <c r="A852" s="19"/>
      <c r="B852" s="22"/>
      <c r="C852" s="22"/>
      <c r="D852" s="22"/>
      <c r="E852" s="22"/>
      <c r="F852" s="22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</row>
    <row r="853" ht="16.5" customHeight="1">
      <c r="A853" s="19"/>
      <c r="B853" s="22"/>
      <c r="C853" s="22"/>
      <c r="D853" s="22"/>
      <c r="E853" s="22"/>
      <c r="F853" s="22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</row>
    <row r="854" ht="16.5" customHeight="1">
      <c r="A854" s="19"/>
      <c r="B854" s="22"/>
      <c r="C854" s="22"/>
      <c r="D854" s="22"/>
      <c r="E854" s="22"/>
      <c r="F854" s="22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</row>
    <row r="855" ht="16.5" customHeight="1">
      <c r="A855" s="19"/>
      <c r="B855" s="22"/>
      <c r="C855" s="22"/>
      <c r="D855" s="22"/>
      <c r="E855" s="22"/>
      <c r="F855" s="22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</row>
    <row r="856" ht="16.5" customHeight="1">
      <c r="A856" s="19"/>
      <c r="B856" s="22"/>
      <c r="C856" s="22"/>
      <c r="D856" s="22"/>
      <c r="E856" s="22"/>
      <c r="F856" s="22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</row>
    <row r="857" ht="16.5" customHeight="1">
      <c r="A857" s="19"/>
      <c r="B857" s="22"/>
      <c r="C857" s="22"/>
      <c r="D857" s="22"/>
      <c r="E857" s="22"/>
      <c r="F857" s="22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</row>
    <row r="858" ht="16.5" customHeight="1">
      <c r="A858" s="19"/>
      <c r="B858" s="22"/>
      <c r="C858" s="22"/>
      <c r="D858" s="22"/>
      <c r="E858" s="22"/>
      <c r="F858" s="22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</row>
    <row r="859" ht="16.5" customHeight="1">
      <c r="A859" s="19"/>
      <c r="B859" s="22"/>
      <c r="C859" s="22"/>
      <c r="D859" s="22"/>
      <c r="E859" s="22"/>
      <c r="F859" s="22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</row>
    <row r="860" ht="16.5" customHeight="1">
      <c r="A860" s="19"/>
      <c r="B860" s="22"/>
      <c r="C860" s="22"/>
      <c r="D860" s="22"/>
      <c r="E860" s="22"/>
      <c r="F860" s="22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</row>
    <row r="861" ht="16.5" customHeight="1">
      <c r="A861" s="19"/>
      <c r="B861" s="22"/>
      <c r="C861" s="22"/>
      <c r="D861" s="22"/>
      <c r="E861" s="22"/>
      <c r="F861" s="22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</row>
    <row r="862" ht="16.5" customHeight="1">
      <c r="A862" s="19"/>
      <c r="B862" s="22"/>
      <c r="C862" s="22"/>
      <c r="D862" s="22"/>
      <c r="E862" s="22"/>
      <c r="F862" s="22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</row>
    <row r="863" ht="16.5" customHeight="1">
      <c r="A863" s="19"/>
      <c r="B863" s="22"/>
      <c r="C863" s="22"/>
      <c r="D863" s="22"/>
      <c r="E863" s="22"/>
      <c r="F863" s="22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</row>
    <row r="864" ht="16.5" customHeight="1">
      <c r="A864" s="19"/>
      <c r="B864" s="22"/>
      <c r="C864" s="22"/>
      <c r="D864" s="22"/>
      <c r="E864" s="22"/>
      <c r="F864" s="22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</row>
    <row r="865" ht="16.5" customHeight="1">
      <c r="A865" s="19"/>
      <c r="B865" s="22"/>
      <c r="C865" s="22"/>
      <c r="D865" s="22"/>
      <c r="E865" s="22"/>
      <c r="F865" s="22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</row>
    <row r="866" ht="16.5" customHeight="1">
      <c r="A866" s="19"/>
      <c r="B866" s="22"/>
      <c r="C866" s="22"/>
      <c r="D866" s="22"/>
      <c r="E866" s="22"/>
      <c r="F866" s="22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</row>
    <row r="867" ht="16.5" customHeight="1">
      <c r="A867" s="19"/>
      <c r="B867" s="22"/>
      <c r="C867" s="22"/>
      <c r="D867" s="22"/>
      <c r="E867" s="22"/>
      <c r="F867" s="22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</row>
    <row r="868" ht="16.5" customHeight="1">
      <c r="A868" s="19"/>
      <c r="B868" s="22"/>
      <c r="C868" s="22"/>
      <c r="D868" s="22"/>
      <c r="E868" s="22"/>
      <c r="F868" s="22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</row>
    <row r="869" ht="16.5" customHeight="1">
      <c r="A869" s="19"/>
      <c r="B869" s="22"/>
      <c r="C869" s="22"/>
      <c r="D869" s="22"/>
      <c r="E869" s="22"/>
      <c r="F869" s="22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</row>
    <row r="870" ht="16.5" customHeight="1">
      <c r="A870" s="19"/>
      <c r="B870" s="22"/>
      <c r="C870" s="22"/>
      <c r="D870" s="22"/>
      <c r="E870" s="22"/>
      <c r="F870" s="22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</row>
    <row r="871" ht="16.5" customHeight="1">
      <c r="A871" s="19"/>
      <c r="B871" s="22"/>
      <c r="C871" s="22"/>
      <c r="D871" s="22"/>
      <c r="E871" s="22"/>
      <c r="F871" s="22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</row>
    <row r="872" ht="16.5" customHeight="1">
      <c r="A872" s="19"/>
      <c r="B872" s="22"/>
      <c r="C872" s="22"/>
      <c r="D872" s="22"/>
      <c r="E872" s="22"/>
      <c r="F872" s="22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</row>
    <row r="873" ht="16.5" customHeight="1">
      <c r="A873" s="19"/>
      <c r="B873" s="22"/>
      <c r="C873" s="22"/>
      <c r="D873" s="22"/>
      <c r="E873" s="22"/>
      <c r="F873" s="22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</row>
    <row r="874" ht="16.5" customHeight="1">
      <c r="A874" s="19"/>
      <c r="B874" s="22"/>
      <c r="C874" s="22"/>
      <c r="D874" s="22"/>
      <c r="E874" s="22"/>
      <c r="F874" s="22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</row>
    <row r="875" ht="16.5" customHeight="1">
      <c r="A875" s="19"/>
      <c r="B875" s="22"/>
      <c r="C875" s="22"/>
      <c r="D875" s="22"/>
      <c r="E875" s="22"/>
      <c r="F875" s="22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</row>
    <row r="876" ht="16.5" customHeight="1">
      <c r="A876" s="19"/>
      <c r="B876" s="22"/>
      <c r="C876" s="22"/>
      <c r="D876" s="22"/>
      <c r="E876" s="22"/>
      <c r="F876" s="22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</row>
    <row r="877" ht="16.5" customHeight="1">
      <c r="A877" s="19"/>
      <c r="B877" s="22"/>
      <c r="C877" s="22"/>
      <c r="D877" s="22"/>
      <c r="E877" s="22"/>
      <c r="F877" s="22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</row>
    <row r="878" ht="16.5" customHeight="1">
      <c r="A878" s="19"/>
      <c r="B878" s="22"/>
      <c r="C878" s="22"/>
      <c r="D878" s="22"/>
      <c r="E878" s="22"/>
      <c r="F878" s="22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</row>
    <row r="879" ht="16.5" customHeight="1">
      <c r="A879" s="19"/>
      <c r="B879" s="22"/>
      <c r="C879" s="22"/>
      <c r="D879" s="22"/>
      <c r="E879" s="22"/>
      <c r="F879" s="22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</row>
    <row r="880" ht="16.5" customHeight="1">
      <c r="A880" s="19"/>
      <c r="B880" s="22"/>
      <c r="C880" s="22"/>
      <c r="D880" s="22"/>
      <c r="E880" s="22"/>
      <c r="F880" s="22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</row>
    <row r="881" ht="16.5" customHeight="1">
      <c r="A881" s="19"/>
      <c r="B881" s="22"/>
      <c r="C881" s="22"/>
      <c r="D881" s="22"/>
      <c r="E881" s="22"/>
      <c r="F881" s="22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</row>
    <row r="882" ht="16.5" customHeight="1">
      <c r="A882" s="19"/>
      <c r="B882" s="22"/>
      <c r="C882" s="22"/>
      <c r="D882" s="22"/>
      <c r="E882" s="22"/>
      <c r="F882" s="22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</row>
    <row r="883" ht="16.5" customHeight="1">
      <c r="A883" s="19"/>
      <c r="B883" s="22"/>
      <c r="C883" s="22"/>
      <c r="D883" s="22"/>
      <c r="E883" s="22"/>
      <c r="F883" s="22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</row>
    <row r="884" ht="16.5" customHeight="1">
      <c r="A884" s="19"/>
      <c r="B884" s="22"/>
      <c r="C884" s="22"/>
      <c r="D884" s="22"/>
      <c r="E884" s="22"/>
      <c r="F884" s="22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</row>
    <row r="885" ht="16.5" customHeight="1">
      <c r="A885" s="19"/>
      <c r="B885" s="22"/>
      <c r="C885" s="22"/>
      <c r="D885" s="22"/>
      <c r="E885" s="22"/>
      <c r="F885" s="22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</row>
    <row r="886" ht="16.5" customHeight="1">
      <c r="A886" s="19"/>
      <c r="B886" s="22"/>
      <c r="C886" s="22"/>
      <c r="D886" s="22"/>
      <c r="E886" s="22"/>
      <c r="F886" s="22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</row>
    <row r="887" ht="16.5" customHeight="1">
      <c r="A887" s="19"/>
      <c r="B887" s="22"/>
      <c r="C887" s="22"/>
      <c r="D887" s="22"/>
      <c r="E887" s="22"/>
      <c r="F887" s="22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</row>
    <row r="888" ht="16.5" customHeight="1">
      <c r="A888" s="19"/>
      <c r="B888" s="22"/>
      <c r="C888" s="22"/>
      <c r="D888" s="22"/>
      <c r="E888" s="22"/>
      <c r="F888" s="22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</row>
    <row r="889" ht="16.5" customHeight="1">
      <c r="A889" s="19"/>
      <c r="B889" s="22"/>
      <c r="C889" s="22"/>
      <c r="D889" s="22"/>
      <c r="E889" s="22"/>
      <c r="F889" s="22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</row>
    <row r="890" ht="16.5" customHeight="1">
      <c r="A890" s="19"/>
      <c r="B890" s="22"/>
      <c r="C890" s="22"/>
      <c r="D890" s="22"/>
      <c r="E890" s="22"/>
      <c r="F890" s="22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</row>
    <row r="891" ht="16.5" customHeight="1">
      <c r="A891" s="19"/>
      <c r="B891" s="22"/>
      <c r="C891" s="22"/>
      <c r="D891" s="22"/>
      <c r="E891" s="22"/>
      <c r="F891" s="22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</row>
    <row r="892" ht="16.5" customHeight="1">
      <c r="A892" s="19"/>
      <c r="B892" s="22"/>
      <c r="C892" s="22"/>
      <c r="D892" s="22"/>
      <c r="E892" s="22"/>
      <c r="F892" s="22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</row>
    <row r="893" ht="16.5" customHeight="1">
      <c r="A893" s="19"/>
      <c r="B893" s="22"/>
      <c r="C893" s="22"/>
      <c r="D893" s="22"/>
      <c r="E893" s="22"/>
      <c r="F893" s="22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</row>
    <row r="894" ht="16.5" customHeight="1">
      <c r="A894" s="19"/>
      <c r="B894" s="22"/>
      <c r="C894" s="22"/>
      <c r="D894" s="22"/>
      <c r="E894" s="22"/>
      <c r="F894" s="22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</row>
    <row r="895" ht="16.5" customHeight="1">
      <c r="A895" s="19"/>
      <c r="B895" s="22"/>
      <c r="C895" s="22"/>
      <c r="D895" s="22"/>
      <c r="E895" s="22"/>
      <c r="F895" s="22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</row>
    <row r="896" ht="16.5" customHeight="1">
      <c r="A896" s="19"/>
      <c r="B896" s="22"/>
      <c r="C896" s="22"/>
      <c r="D896" s="22"/>
      <c r="E896" s="22"/>
      <c r="F896" s="22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</row>
    <row r="897" ht="16.5" customHeight="1">
      <c r="A897" s="19"/>
      <c r="B897" s="22"/>
      <c r="C897" s="22"/>
      <c r="D897" s="22"/>
      <c r="E897" s="22"/>
      <c r="F897" s="22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</row>
    <row r="898" ht="16.5" customHeight="1">
      <c r="A898" s="19"/>
      <c r="B898" s="22"/>
      <c r="C898" s="22"/>
      <c r="D898" s="22"/>
      <c r="E898" s="22"/>
      <c r="F898" s="22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</row>
    <row r="899" ht="16.5" customHeight="1">
      <c r="A899" s="19"/>
      <c r="B899" s="22"/>
      <c r="C899" s="22"/>
      <c r="D899" s="22"/>
      <c r="E899" s="22"/>
      <c r="F899" s="22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</row>
    <row r="900" ht="16.5" customHeight="1">
      <c r="A900" s="19"/>
      <c r="B900" s="22"/>
      <c r="C900" s="22"/>
      <c r="D900" s="22"/>
      <c r="E900" s="22"/>
      <c r="F900" s="22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</row>
    <row r="901" ht="16.5" customHeight="1">
      <c r="A901" s="19"/>
      <c r="B901" s="22"/>
      <c r="C901" s="22"/>
      <c r="D901" s="22"/>
      <c r="E901" s="22"/>
      <c r="F901" s="22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</row>
    <row r="902" ht="16.5" customHeight="1">
      <c r="A902" s="19"/>
      <c r="B902" s="22"/>
      <c r="C902" s="22"/>
      <c r="D902" s="22"/>
      <c r="E902" s="22"/>
      <c r="F902" s="22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</row>
    <row r="903" ht="16.5" customHeight="1">
      <c r="A903" s="19"/>
      <c r="B903" s="22"/>
      <c r="C903" s="22"/>
      <c r="D903" s="22"/>
      <c r="E903" s="22"/>
      <c r="F903" s="22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</row>
    <row r="904" ht="16.5" customHeight="1">
      <c r="A904" s="19"/>
      <c r="B904" s="22"/>
      <c r="C904" s="22"/>
      <c r="D904" s="22"/>
      <c r="E904" s="22"/>
      <c r="F904" s="22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</row>
    <row r="905" ht="16.5" customHeight="1">
      <c r="A905" s="19"/>
      <c r="B905" s="22"/>
      <c r="C905" s="22"/>
      <c r="D905" s="22"/>
      <c r="E905" s="22"/>
      <c r="F905" s="22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</row>
    <row r="906" ht="16.5" customHeight="1">
      <c r="A906" s="19"/>
      <c r="B906" s="22"/>
      <c r="C906" s="22"/>
      <c r="D906" s="22"/>
      <c r="E906" s="22"/>
      <c r="F906" s="22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</row>
    <row r="907" ht="16.5" customHeight="1">
      <c r="A907" s="19"/>
      <c r="B907" s="22"/>
      <c r="C907" s="22"/>
      <c r="D907" s="22"/>
      <c r="E907" s="22"/>
      <c r="F907" s="22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</row>
    <row r="908" ht="16.5" customHeight="1">
      <c r="A908" s="19"/>
      <c r="B908" s="22"/>
      <c r="C908" s="22"/>
      <c r="D908" s="22"/>
      <c r="E908" s="22"/>
      <c r="F908" s="22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</row>
    <row r="909" ht="16.5" customHeight="1">
      <c r="A909" s="19"/>
      <c r="B909" s="22"/>
      <c r="C909" s="22"/>
      <c r="D909" s="22"/>
      <c r="E909" s="22"/>
      <c r="F909" s="22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</row>
    <row r="910" ht="16.5" customHeight="1">
      <c r="A910" s="19"/>
      <c r="B910" s="22"/>
      <c r="C910" s="22"/>
      <c r="D910" s="22"/>
      <c r="E910" s="22"/>
      <c r="F910" s="22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</row>
    <row r="911" ht="16.5" customHeight="1">
      <c r="A911" s="19"/>
      <c r="B911" s="22"/>
      <c r="C911" s="22"/>
      <c r="D911" s="22"/>
      <c r="E911" s="22"/>
      <c r="F911" s="22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</row>
    <row r="912" ht="16.5" customHeight="1">
      <c r="A912" s="19"/>
      <c r="B912" s="22"/>
      <c r="C912" s="22"/>
      <c r="D912" s="22"/>
      <c r="E912" s="22"/>
      <c r="F912" s="22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</row>
    <row r="913" ht="16.5" customHeight="1">
      <c r="A913" s="19"/>
      <c r="B913" s="22"/>
      <c r="C913" s="22"/>
      <c r="D913" s="22"/>
      <c r="E913" s="22"/>
      <c r="F913" s="22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</row>
    <row r="914" ht="16.5" customHeight="1">
      <c r="A914" s="19"/>
      <c r="B914" s="22"/>
      <c r="C914" s="22"/>
      <c r="D914" s="22"/>
      <c r="E914" s="22"/>
      <c r="F914" s="22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</row>
    <row r="915" ht="16.5" customHeight="1">
      <c r="A915" s="19"/>
      <c r="B915" s="22"/>
      <c r="C915" s="22"/>
      <c r="D915" s="22"/>
      <c r="E915" s="22"/>
      <c r="F915" s="22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</row>
    <row r="916" ht="16.5" customHeight="1">
      <c r="A916" s="19"/>
      <c r="B916" s="22"/>
      <c r="C916" s="22"/>
      <c r="D916" s="22"/>
      <c r="E916" s="22"/>
      <c r="F916" s="22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</row>
    <row r="917" ht="16.5" customHeight="1">
      <c r="A917" s="19"/>
      <c r="B917" s="22"/>
      <c r="C917" s="22"/>
      <c r="D917" s="22"/>
      <c r="E917" s="22"/>
      <c r="F917" s="22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</row>
    <row r="918" ht="16.5" customHeight="1">
      <c r="A918" s="19"/>
      <c r="B918" s="22"/>
      <c r="C918" s="22"/>
      <c r="D918" s="22"/>
      <c r="E918" s="22"/>
      <c r="F918" s="22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</row>
    <row r="919" ht="16.5" customHeight="1">
      <c r="A919" s="19"/>
      <c r="B919" s="22"/>
      <c r="C919" s="22"/>
      <c r="D919" s="22"/>
      <c r="E919" s="22"/>
      <c r="F919" s="22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</row>
    <row r="920" ht="16.5" customHeight="1">
      <c r="A920" s="19"/>
      <c r="B920" s="22"/>
      <c r="C920" s="22"/>
      <c r="D920" s="22"/>
      <c r="E920" s="22"/>
      <c r="F920" s="22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</row>
    <row r="921" ht="16.5" customHeight="1">
      <c r="A921" s="19"/>
      <c r="B921" s="22"/>
      <c r="C921" s="22"/>
      <c r="D921" s="22"/>
      <c r="E921" s="22"/>
      <c r="F921" s="22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</row>
    <row r="922" ht="16.5" customHeight="1">
      <c r="A922" s="19"/>
      <c r="B922" s="22"/>
      <c r="C922" s="22"/>
      <c r="D922" s="22"/>
      <c r="E922" s="22"/>
      <c r="F922" s="22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</row>
    <row r="923" ht="16.5" customHeight="1">
      <c r="A923" s="19"/>
      <c r="B923" s="22"/>
      <c r="C923" s="22"/>
      <c r="D923" s="22"/>
      <c r="E923" s="22"/>
      <c r="F923" s="22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</row>
    <row r="924" ht="16.5" customHeight="1">
      <c r="A924" s="19"/>
      <c r="B924" s="22"/>
      <c r="C924" s="22"/>
      <c r="D924" s="22"/>
      <c r="E924" s="22"/>
      <c r="F924" s="22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</row>
    <row r="925" ht="16.5" customHeight="1">
      <c r="A925" s="19"/>
      <c r="B925" s="22"/>
      <c r="C925" s="22"/>
      <c r="D925" s="22"/>
      <c r="E925" s="22"/>
      <c r="F925" s="22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</row>
    <row r="926" ht="16.5" customHeight="1">
      <c r="A926" s="19"/>
      <c r="B926" s="22"/>
      <c r="C926" s="22"/>
      <c r="D926" s="22"/>
      <c r="E926" s="22"/>
      <c r="F926" s="22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</row>
    <row r="927" ht="16.5" customHeight="1">
      <c r="A927" s="19"/>
      <c r="B927" s="22"/>
      <c r="C927" s="22"/>
      <c r="D927" s="22"/>
      <c r="E927" s="22"/>
      <c r="F927" s="22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</row>
    <row r="928" ht="16.5" customHeight="1">
      <c r="A928" s="19"/>
      <c r="B928" s="22"/>
      <c r="C928" s="22"/>
      <c r="D928" s="22"/>
      <c r="E928" s="22"/>
      <c r="F928" s="22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</row>
    <row r="929" ht="16.5" customHeight="1">
      <c r="A929" s="19"/>
      <c r="B929" s="22"/>
      <c r="C929" s="22"/>
      <c r="D929" s="22"/>
      <c r="E929" s="22"/>
      <c r="F929" s="22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</row>
    <row r="930" ht="16.5" customHeight="1">
      <c r="A930" s="19"/>
      <c r="B930" s="22"/>
      <c r="C930" s="22"/>
      <c r="D930" s="22"/>
      <c r="E930" s="22"/>
      <c r="F930" s="22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</row>
    <row r="931" ht="16.5" customHeight="1">
      <c r="A931" s="19"/>
      <c r="B931" s="22"/>
      <c r="C931" s="22"/>
      <c r="D931" s="22"/>
      <c r="E931" s="22"/>
      <c r="F931" s="22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</row>
    <row r="932" ht="16.5" customHeight="1">
      <c r="A932" s="19"/>
      <c r="B932" s="22"/>
      <c r="C932" s="22"/>
      <c r="D932" s="22"/>
      <c r="E932" s="22"/>
      <c r="F932" s="22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</row>
    <row r="933" ht="16.5" customHeight="1">
      <c r="A933" s="19"/>
      <c r="B933" s="22"/>
      <c r="C933" s="22"/>
      <c r="D933" s="22"/>
      <c r="E933" s="22"/>
      <c r="F933" s="22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</row>
    <row r="934" ht="16.5" customHeight="1">
      <c r="A934" s="19"/>
      <c r="B934" s="22"/>
      <c r="C934" s="22"/>
      <c r="D934" s="22"/>
      <c r="E934" s="22"/>
      <c r="F934" s="22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</row>
    <row r="935" ht="16.5" customHeight="1">
      <c r="A935" s="19"/>
      <c r="B935" s="22"/>
      <c r="C935" s="22"/>
      <c r="D935" s="22"/>
      <c r="E935" s="22"/>
      <c r="F935" s="22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</row>
    <row r="936" ht="16.5" customHeight="1">
      <c r="A936" s="19"/>
      <c r="B936" s="22"/>
      <c r="C936" s="22"/>
      <c r="D936" s="22"/>
      <c r="E936" s="22"/>
      <c r="F936" s="22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</row>
    <row r="937" ht="16.5" customHeight="1">
      <c r="A937" s="19"/>
      <c r="B937" s="22"/>
      <c r="C937" s="22"/>
      <c r="D937" s="22"/>
      <c r="E937" s="22"/>
      <c r="F937" s="22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</row>
    <row r="938" ht="16.5" customHeight="1">
      <c r="A938" s="19"/>
      <c r="B938" s="22"/>
      <c r="C938" s="22"/>
      <c r="D938" s="22"/>
      <c r="E938" s="22"/>
      <c r="F938" s="22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</row>
    <row r="939" ht="16.5" customHeight="1">
      <c r="A939" s="19"/>
      <c r="B939" s="22"/>
      <c r="C939" s="22"/>
      <c r="D939" s="22"/>
      <c r="E939" s="22"/>
      <c r="F939" s="22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</row>
    <row r="940" ht="16.5" customHeight="1">
      <c r="A940" s="19"/>
      <c r="B940" s="22"/>
      <c r="C940" s="22"/>
      <c r="D940" s="22"/>
      <c r="E940" s="22"/>
      <c r="F940" s="22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</row>
    <row r="941" ht="16.5" customHeight="1">
      <c r="A941" s="19"/>
      <c r="B941" s="22"/>
      <c r="C941" s="22"/>
      <c r="D941" s="22"/>
      <c r="E941" s="22"/>
      <c r="F941" s="22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</row>
    <row r="942" ht="16.5" customHeight="1">
      <c r="A942" s="19"/>
      <c r="B942" s="22"/>
      <c r="C942" s="22"/>
      <c r="D942" s="22"/>
      <c r="E942" s="22"/>
      <c r="F942" s="22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</row>
    <row r="943" ht="16.5" customHeight="1">
      <c r="A943" s="19"/>
      <c r="B943" s="22"/>
      <c r="C943" s="22"/>
      <c r="D943" s="22"/>
      <c r="E943" s="22"/>
      <c r="F943" s="22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</row>
    <row r="944" ht="16.5" customHeight="1">
      <c r="A944" s="19"/>
      <c r="B944" s="22"/>
      <c r="C944" s="22"/>
      <c r="D944" s="22"/>
      <c r="E944" s="22"/>
      <c r="F944" s="22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</row>
    <row r="945" ht="16.5" customHeight="1">
      <c r="A945" s="19"/>
      <c r="B945" s="22"/>
      <c r="C945" s="22"/>
      <c r="D945" s="22"/>
      <c r="E945" s="22"/>
      <c r="F945" s="22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</row>
    <row r="946" ht="16.5" customHeight="1">
      <c r="A946" s="19"/>
      <c r="B946" s="22"/>
      <c r="C946" s="22"/>
      <c r="D946" s="22"/>
      <c r="E946" s="22"/>
      <c r="F946" s="22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</row>
    <row r="947" ht="16.5" customHeight="1">
      <c r="A947" s="19"/>
      <c r="B947" s="22"/>
      <c r="C947" s="22"/>
      <c r="D947" s="22"/>
      <c r="E947" s="22"/>
      <c r="F947" s="22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</row>
    <row r="948" ht="16.5" customHeight="1">
      <c r="A948" s="19"/>
      <c r="B948" s="22"/>
      <c r="C948" s="22"/>
      <c r="D948" s="22"/>
      <c r="E948" s="22"/>
      <c r="F948" s="22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</row>
    <row r="949" ht="16.5" customHeight="1">
      <c r="A949" s="19"/>
      <c r="B949" s="22"/>
      <c r="C949" s="22"/>
      <c r="D949" s="22"/>
      <c r="E949" s="22"/>
      <c r="F949" s="22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</row>
    <row r="950" ht="16.5" customHeight="1">
      <c r="A950" s="19"/>
      <c r="B950" s="22"/>
      <c r="C950" s="22"/>
      <c r="D950" s="22"/>
      <c r="E950" s="22"/>
      <c r="F950" s="22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</row>
    <row r="951" ht="16.5" customHeight="1">
      <c r="A951" s="19"/>
      <c r="B951" s="22"/>
      <c r="C951" s="22"/>
      <c r="D951" s="22"/>
      <c r="E951" s="22"/>
      <c r="F951" s="22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</row>
    <row r="952" ht="16.5" customHeight="1">
      <c r="A952" s="19"/>
      <c r="B952" s="22"/>
      <c r="C952" s="22"/>
      <c r="D952" s="22"/>
      <c r="E952" s="22"/>
      <c r="F952" s="22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</row>
    <row r="953" ht="16.5" customHeight="1">
      <c r="A953" s="19"/>
      <c r="B953" s="22"/>
      <c r="C953" s="22"/>
      <c r="D953" s="22"/>
      <c r="E953" s="22"/>
      <c r="F953" s="22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</row>
    <row r="954" ht="16.5" customHeight="1">
      <c r="A954" s="19"/>
      <c r="B954" s="22"/>
      <c r="C954" s="22"/>
      <c r="D954" s="22"/>
      <c r="E954" s="22"/>
      <c r="F954" s="22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</row>
    <row r="955" ht="16.5" customHeight="1">
      <c r="A955" s="19"/>
      <c r="B955" s="22"/>
      <c r="C955" s="22"/>
      <c r="D955" s="22"/>
      <c r="E955" s="22"/>
      <c r="F955" s="22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</row>
    <row r="956" ht="16.5" customHeight="1">
      <c r="A956" s="19"/>
      <c r="B956" s="22"/>
      <c r="C956" s="22"/>
      <c r="D956" s="22"/>
      <c r="E956" s="22"/>
      <c r="F956" s="22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</row>
    <row r="957" ht="16.5" customHeight="1">
      <c r="A957" s="19"/>
      <c r="B957" s="22"/>
      <c r="C957" s="22"/>
      <c r="D957" s="22"/>
      <c r="E957" s="22"/>
      <c r="F957" s="22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</row>
    <row r="958" ht="16.5" customHeight="1">
      <c r="A958" s="19"/>
      <c r="B958" s="22"/>
      <c r="C958" s="22"/>
      <c r="D958" s="22"/>
      <c r="E958" s="22"/>
      <c r="F958" s="22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</row>
    <row r="959" ht="16.5" customHeight="1">
      <c r="A959" s="19"/>
      <c r="B959" s="22"/>
      <c r="C959" s="22"/>
      <c r="D959" s="22"/>
      <c r="E959" s="22"/>
      <c r="F959" s="22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</row>
    <row r="960" ht="16.5" customHeight="1">
      <c r="A960" s="19"/>
      <c r="B960" s="22"/>
      <c r="C960" s="22"/>
      <c r="D960" s="22"/>
      <c r="E960" s="22"/>
      <c r="F960" s="22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</row>
    <row r="961" ht="16.5" customHeight="1">
      <c r="A961" s="19"/>
      <c r="B961" s="22"/>
      <c r="C961" s="22"/>
      <c r="D961" s="22"/>
      <c r="E961" s="22"/>
      <c r="F961" s="22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</row>
    <row r="962" ht="16.5" customHeight="1">
      <c r="A962" s="19"/>
      <c r="B962" s="22"/>
      <c r="C962" s="22"/>
      <c r="D962" s="22"/>
      <c r="E962" s="22"/>
      <c r="F962" s="22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</row>
    <row r="963" ht="16.5" customHeight="1">
      <c r="A963" s="19"/>
      <c r="B963" s="22"/>
      <c r="C963" s="22"/>
      <c r="D963" s="22"/>
      <c r="E963" s="22"/>
      <c r="F963" s="22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</row>
    <row r="964" ht="16.5" customHeight="1">
      <c r="A964" s="19"/>
      <c r="B964" s="22"/>
      <c r="C964" s="22"/>
      <c r="D964" s="22"/>
      <c r="E964" s="22"/>
      <c r="F964" s="22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</row>
    <row r="965" ht="16.5" customHeight="1">
      <c r="A965" s="19"/>
      <c r="B965" s="22"/>
      <c r="C965" s="22"/>
      <c r="D965" s="22"/>
      <c r="E965" s="22"/>
      <c r="F965" s="22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</row>
    <row r="966" ht="16.5" customHeight="1">
      <c r="A966" s="19"/>
      <c r="B966" s="22"/>
      <c r="C966" s="22"/>
      <c r="D966" s="22"/>
      <c r="E966" s="22"/>
      <c r="F966" s="22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</row>
    <row r="967" ht="16.5" customHeight="1">
      <c r="A967" s="19"/>
      <c r="B967" s="22"/>
      <c r="C967" s="22"/>
      <c r="D967" s="22"/>
      <c r="E967" s="22"/>
      <c r="F967" s="22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</row>
    <row r="968" ht="16.5" customHeight="1">
      <c r="A968" s="19"/>
      <c r="B968" s="22"/>
      <c r="C968" s="22"/>
      <c r="D968" s="22"/>
      <c r="E968" s="22"/>
      <c r="F968" s="22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</row>
    <row r="969" ht="16.5" customHeight="1">
      <c r="A969" s="19"/>
      <c r="B969" s="22"/>
      <c r="C969" s="22"/>
      <c r="D969" s="22"/>
      <c r="E969" s="22"/>
      <c r="F969" s="22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</row>
    <row r="970" ht="16.5" customHeight="1">
      <c r="A970" s="19"/>
      <c r="B970" s="22"/>
      <c r="C970" s="22"/>
      <c r="D970" s="22"/>
      <c r="E970" s="22"/>
      <c r="F970" s="22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</row>
    <row r="971" ht="16.5" customHeight="1">
      <c r="A971" s="19"/>
      <c r="B971" s="22"/>
      <c r="C971" s="22"/>
      <c r="D971" s="22"/>
      <c r="E971" s="22"/>
      <c r="F971" s="22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</row>
    <row r="972" ht="16.5" customHeight="1">
      <c r="A972" s="19"/>
      <c r="B972" s="22"/>
      <c r="C972" s="22"/>
      <c r="D972" s="22"/>
      <c r="E972" s="22"/>
      <c r="F972" s="22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</row>
    <row r="973" ht="16.5" customHeight="1">
      <c r="A973" s="19"/>
      <c r="B973" s="22"/>
      <c r="C973" s="22"/>
      <c r="D973" s="22"/>
      <c r="E973" s="22"/>
      <c r="F973" s="22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</row>
    <row r="974" ht="16.5" customHeight="1">
      <c r="A974" s="19"/>
      <c r="B974" s="22"/>
      <c r="C974" s="22"/>
      <c r="D974" s="22"/>
      <c r="E974" s="22"/>
      <c r="F974" s="22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</row>
    <row r="975" ht="16.5" customHeight="1">
      <c r="A975" s="19"/>
      <c r="B975" s="22"/>
      <c r="C975" s="22"/>
      <c r="D975" s="22"/>
      <c r="E975" s="22"/>
      <c r="F975" s="22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</row>
    <row r="976" ht="16.5" customHeight="1">
      <c r="A976" s="19"/>
      <c r="B976" s="22"/>
      <c r="C976" s="22"/>
      <c r="D976" s="22"/>
      <c r="E976" s="22"/>
      <c r="F976" s="22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</row>
    <row r="977" ht="16.5" customHeight="1">
      <c r="A977" s="19"/>
      <c r="B977" s="22"/>
      <c r="C977" s="22"/>
      <c r="D977" s="22"/>
      <c r="E977" s="22"/>
      <c r="F977" s="22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</row>
    <row r="978" ht="16.5" customHeight="1">
      <c r="A978" s="19"/>
      <c r="B978" s="22"/>
      <c r="C978" s="22"/>
      <c r="D978" s="22"/>
      <c r="E978" s="22"/>
      <c r="F978" s="22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</row>
    <row r="979" ht="16.5" customHeight="1">
      <c r="A979" s="19"/>
      <c r="B979" s="22"/>
      <c r="C979" s="22"/>
      <c r="D979" s="22"/>
      <c r="E979" s="22"/>
      <c r="F979" s="22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</row>
    <row r="980" ht="16.5" customHeight="1">
      <c r="A980" s="19"/>
      <c r="B980" s="22"/>
      <c r="C980" s="22"/>
      <c r="D980" s="22"/>
      <c r="E980" s="22"/>
      <c r="F980" s="22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</row>
    <row r="981" ht="16.5" customHeight="1">
      <c r="A981" s="19"/>
      <c r="B981" s="22"/>
      <c r="C981" s="22"/>
      <c r="D981" s="22"/>
      <c r="E981" s="22"/>
      <c r="F981" s="22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</row>
    <row r="982" ht="16.5" customHeight="1">
      <c r="A982" s="19"/>
      <c r="B982" s="22"/>
      <c r="C982" s="22"/>
      <c r="D982" s="22"/>
      <c r="E982" s="22"/>
      <c r="F982" s="22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</row>
    <row r="983" ht="16.5" customHeight="1">
      <c r="A983" s="19"/>
      <c r="B983" s="22"/>
      <c r="C983" s="22"/>
      <c r="D983" s="22"/>
      <c r="E983" s="22"/>
      <c r="F983" s="22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</row>
    <row r="984" ht="16.5" customHeight="1">
      <c r="A984" s="19"/>
      <c r="B984" s="22"/>
      <c r="C984" s="22"/>
      <c r="D984" s="22"/>
      <c r="E984" s="22"/>
      <c r="F984" s="22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</row>
    <row r="985" ht="16.5" customHeight="1">
      <c r="A985" s="19"/>
      <c r="B985" s="22"/>
      <c r="C985" s="22"/>
      <c r="D985" s="22"/>
      <c r="E985" s="22"/>
      <c r="F985" s="22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</row>
    <row r="986" ht="16.5" customHeight="1">
      <c r="A986" s="19"/>
      <c r="B986" s="22"/>
      <c r="C986" s="22"/>
      <c r="D986" s="22"/>
      <c r="E986" s="22"/>
      <c r="F986" s="22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</row>
    <row r="987" ht="16.5" customHeight="1">
      <c r="A987" s="19"/>
      <c r="B987" s="22"/>
      <c r="C987" s="22"/>
      <c r="D987" s="22"/>
      <c r="E987" s="22"/>
      <c r="F987" s="22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</row>
    <row r="988" ht="16.5" customHeight="1">
      <c r="A988" s="19"/>
      <c r="B988" s="22"/>
      <c r="C988" s="22"/>
      <c r="D988" s="22"/>
      <c r="E988" s="22"/>
      <c r="F988" s="22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</row>
    <row r="989" ht="16.5" customHeight="1">
      <c r="A989" s="19"/>
      <c r="B989" s="22"/>
      <c r="C989" s="22"/>
      <c r="D989" s="22"/>
      <c r="E989" s="22"/>
      <c r="F989" s="22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</row>
    <row r="990" ht="16.5" customHeight="1">
      <c r="A990" s="19"/>
      <c r="B990" s="22"/>
      <c r="C990" s="22"/>
      <c r="D990" s="22"/>
      <c r="E990" s="22"/>
      <c r="F990" s="22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</row>
    <row r="991" ht="16.5" customHeight="1">
      <c r="A991" s="19"/>
      <c r="B991" s="22"/>
      <c r="C991" s="22"/>
      <c r="D991" s="22"/>
      <c r="E991" s="22"/>
      <c r="F991" s="22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</row>
    <row r="992" ht="16.5" customHeight="1">
      <c r="A992" s="19"/>
      <c r="B992" s="22"/>
      <c r="C992" s="22"/>
      <c r="D992" s="22"/>
      <c r="E992" s="22"/>
      <c r="F992" s="22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</row>
    <row r="993" ht="16.5" customHeight="1">
      <c r="A993" s="19"/>
      <c r="B993" s="22"/>
      <c r="C993" s="22"/>
      <c r="D993" s="22"/>
      <c r="E993" s="22"/>
      <c r="F993" s="22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</row>
    <row r="994" ht="16.5" customHeight="1">
      <c r="A994" s="19"/>
      <c r="B994" s="22"/>
      <c r="C994" s="22"/>
      <c r="D994" s="22"/>
      <c r="E994" s="22"/>
      <c r="F994" s="22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</row>
    <row r="995" ht="16.5" customHeight="1">
      <c r="A995" s="19"/>
      <c r="B995" s="22"/>
      <c r="C995" s="22"/>
      <c r="D995" s="22"/>
      <c r="E995" s="22"/>
      <c r="F995" s="22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</row>
    <row r="996" ht="16.5" customHeight="1">
      <c r="A996" s="19"/>
      <c r="B996" s="22"/>
      <c r="C996" s="22"/>
      <c r="D996" s="22"/>
      <c r="E996" s="22"/>
      <c r="F996" s="22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</row>
    <row r="997" ht="16.5" customHeight="1">
      <c r="A997" s="19"/>
      <c r="B997" s="22"/>
      <c r="C997" s="22"/>
      <c r="D997" s="22"/>
      <c r="E997" s="22"/>
      <c r="F997" s="22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</row>
    <row r="998" ht="16.5" customHeight="1">
      <c r="A998" s="19"/>
      <c r="B998" s="22"/>
      <c r="C998" s="22"/>
      <c r="D998" s="22"/>
      <c r="E998" s="22"/>
      <c r="F998" s="22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</row>
    <row r="999" ht="16.5" customHeight="1">
      <c r="A999" s="19"/>
      <c r="B999" s="22"/>
      <c r="C999" s="22"/>
      <c r="D999" s="22"/>
      <c r="E999" s="22"/>
      <c r="F999" s="22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</row>
    <row r="1000" ht="16.5" customHeight="1">
      <c r="A1000" s="19"/>
      <c r="B1000" s="22"/>
      <c r="C1000" s="22"/>
      <c r="D1000" s="22"/>
      <c r="E1000" s="22"/>
      <c r="F1000" s="22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</row>
  </sheetData>
  <mergeCells count="30">
    <mergeCell ref="B1:K1"/>
    <mergeCell ref="B2:E2"/>
    <mergeCell ref="H2:K2"/>
    <mergeCell ref="B3:E3"/>
    <mergeCell ref="H3:K3"/>
    <mergeCell ref="H6:J6"/>
    <mergeCell ref="H8:J8"/>
    <mergeCell ref="H13:K13"/>
    <mergeCell ref="J14:K14"/>
    <mergeCell ref="J15:K15"/>
    <mergeCell ref="H16:K16"/>
    <mergeCell ref="B23:E23"/>
    <mergeCell ref="D24:E24"/>
    <mergeCell ref="H24:K24"/>
    <mergeCell ref="D32:E32"/>
    <mergeCell ref="H32:K32"/>
    <mergeCell ref="B33:E33"/>
    <mergeCell ref="D34:E34"/>
    <mergeCell ref="D35:E35"/>
    <mergeCell ref="B36:E36"/>
    <mergeCell ref="D37:E37"/>
    <mergeCell ref="H37:K37"/>
    <mergeCell ref="D38:E38"/>
    <mergeCell ref="D25:E25"/>
    <mergeCell ref="D26:E26"/>
    <mergeCell ref="B27:E27"/>
    <mergeCell ref="D28:E28"/>
    <mergeCell ref="D29:E29"/>
    <mergeCell ref="B30:E30"/>
    <mergeCell ref="D31:E31"/>
  </mergeCells>
  <printOptions horizontalCentered="1"/>
  <pageMargins bottom="0.1968503937007874" footer="0.0" header="0.0" left="0.1968503937007874" right="0.1968503937007874" top="0.1968503937007874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3">
    <tabColor rgb="FF009AFA"/>
    <pageSetUpPr/>
  </sheetPr>
  <sheetViews>
    <sheetView showGridLines="0" workbookViewId="0"/>
  </sheetViews>
  <sheetFormatPr customHeight="1" defaultColWidth="11.22" defaultRowHeight="15.0"/>
  <cols>
    <col customWidth="1" min="1" max="1" width="4.67"/>
    <col customWidth="1" min="2" max="2" width="24.22"/>
    <col customWidth="1" min="3" max="3" width="21.22"/>
    <col customWidth="1" hidden="1" min="4" max="4" width="13.11"/>
    <col customWidth="1" hidden="1" min="5" max="5" width="20.89"/>
    <col customWidth="1" min="6" max="6" width="8.89"/>
    <col customWidth="1" min="7" max="7" width="18.56"/>
    <col customWidth="1" min="8" max="8" width="25.44"/>
    <col customWidth="1" min="9" max="9" width="14.67"/>
    <col customWidth="1" hidden="1" min="10" max="10" width="21.67"/>
    <col customWidth="1" hidden="1" min="11" max="11" width="14.67"/>
    <col customWidth="1" min="12" max="12" width="18.56"/>
    <col customWidth="1" min="13" max="13" width="11.22"/>
    <col customWidth="1" min="14" max="14" width="18.56"/>
    <col customWidth="1" min="15" max="15" width="12.0"/>
    <col customWidth="1" min="16" max="17" width="13.89"/>
    <col customWidth="1" min="18" max="19" width="15.89"/>
    <col customWidth="1" min="20" max="20" width="18.11"/>
    <col customWidth="1" min="21" max="21" width="30.44"/>
    <col customWidth="1" hidden="1" min="22" max="22" width="8.78"/>
    <col customWidth="1" hidden="1" min="23" max="24" width="8.44"/>
    <col customWidth="1" min="25" max="26" width="8.44"/>
  </cols>
  <sheetData>
    <row r="1" ht="54.75" customHeight="1">
      <c r="A1" s="48"/>
      <c r="B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9"/>
      <c r="R1" s="49"/>
      <c r="S1" s="49"/>
      <c r="T1" s="48"/>
      <c r="U1" s="48"/>
      <c r="V1" s="48"/>
      <c r="W1" s="48"/>
      <c r="X1" s="48"/>
      <c r="Y1" s="48"/>
      <c r="Z1" s="48"/>
    </row>
    <row r="2" ht="18.0" customHeight="1">
      <c r="A2" s="50" t="s">
        <v>85</v>
      </c>
      <c r="B2" s="51" t="s">
        <v>86</v>
      </c>
      <c r="C2" s="51" t="s">
        <v>87</v>
      </c>
      <c r="D2" s="50" t="s">
        <v>88</v>
      </c>
      <c r="E2" s="50" t="s">
        <v>89</v>
      </c>
      <c r="F2" s="51" t="s">
        <v>90</v>
      </c>
      <c r="G2" s="51" t="s">
        <v>91</v>
      </c>
      <c r="H2" s="51" t="s">
        <v>92</v>
      </c>
      <c r="I2" s="52" t="s">
        <v>93</v>
      </c>
      <c r="J2" s="51" t="s">
        <v>94</v>
      </c>
      <c r="K2" s="51" t="s">
        <v>95</v>
      </c>
      <c r="L2" s="51" t="s">
        <v>96</v>
      </c>
      <c r="M2" s="51" t="s">
        <v>97</v>
      </c>
      <c r="N2" s="51" t="s">
        <v>98</v>
      </c>
      <c r="O2" s="51" t="s">
        <v>99</v>
      </c>
      <c r="P2" s="53" t="s">
        <v>100</v>
      </c>
      <c r="Q2" s="54" t="s">
        <v>101</v>
      </c>
      <c r="R2" s="55"/>
      <c r="S2" s="56"/>
      <c r="T2" s="57" t="s">
        <v>102</v>
      </c>
      <c r="U2" s="51" t="s">
        <v>103</v>
      </c>
      <c r="V2" s="48"/>
      <c r="W2" s="48"/>
      <c r="X2" s="48"/>
      <c r="Y2" s="48"/>
      <c r="Z2" s="48"/>
    </row>
    <row r="3" ht="18.0" customHeight="1">
      <c r="A3" s="58" t="s">
        <v>104</v>
      </c>
      <c r="B3" s="58" t="s">
        <v>105</v>
      </c>
      <c r="C3" s="58" t="s">
        <v>106</v>
      </c>
      <c r="D3" s="58" t="s">
        <v>107</v>
      </c>
      <c r="E3" s="58" t="s">
        <v>107</v>
      </c>
      <c r="F3" s="58" t="s">
        <v>108</v>
      </c>
      <c r="G3" s="58" t="s">
        <v>109</v>
      </c>
      <c r="H3" s="58" t="s">
        <v>110</v>
      </c>
      <c r="I3" s="59" t="s">
        <v>111</v>
      </c>
      <c r="J3" s="58" t="s">
        <v>112</v>
      </c>
      <c r="K3" s="58" t="s">
        <v>113</v>
      </c>
      <c r="L3" s="58" t="s">
        <v>22</v>
      </c>
      <c r="M3" s="58" t="s">
        <v>114</v>
      </c>
      <c r="N3" s="58" t="s">
        <v>24</v>
      </c>
      <c r="O3" s="58" t="s">
        <v>115</v>
      </c>
      <c r="P3" s="60" t="s">
        <v>111</v>
      </c>
      <c r="Q3" s="61" t="s">
        <v>111</v>
      </c>
      <c r="R3" s="62" t="s">
        <v>116</v>
      </c>
      <c r="S3" s="63" t="s">
        <v>117</v>
      </c>
      <c r="T3" s="64" t="s">
        <v>118</v>
      </c>
      <c r="U3" s="65"/>
      <c r="V3" s="48"/>
      <c r="W3" s="48"/>
      <c r="X3" s="48"/>
      <c r="Y3" s="48"/>
      <c r="Z3" s="48"/>
    </row>
    <row r="4" ht="18.0" customHeight="1">
      <c r="A4" s="66">
        <v>1.0</v>
      </c>
      <c r="B4" s="67"/>
      <c r="C4" s="68"/>
      <c r="D4" s="69" t="b">
        <f t="shared" ref="D4:D53" si="1">IF(ISNUMBER(SEARCH("CentOS",C4)),"centos",
IF(ISNUMBER(SEARCH("Ubuntu",C4)),"ubuntu",
IF(ISNUMBER(SEARCH("Debian",C4)),"debian",
IF(ISNUMBER(SEARCH("Windows",C4)),"administrator",
IF(ISNUMBER(SEARCH("SUSE",C4)),"sles",
IF(ISNUMBER(SEARCH("Oracle-linux",C4)),"cloud-user",
IF(ISNUMBER(SEARCH("Rocky",C4)),"rocky")))))))</f>
        <v>0</v>
      </c>
      <c r="E4" s="70"/>
      <c r="F4" s="71"/>
      <c r="G4" s="72"/>
      <c r="H4" s="68"/>
      <c r="I4" s="73"/>
      <c r="J4" s="74"/>
      <c r="K4" s="74"/>
      <c r="L4" s="72"/>
      <c r="M4" s="67"/>
      <c r="N4" s="72"/>
      <c r="O4" s="67"/>
      <c r="P4" s="75"/>
      <c r="Q4" s="76"/>
      <c r="R4" s="77"/>
      <c r="S4" s="78"/>
      <c r="T4" s="79"/>
      <c r="U4" s="67"/>
      <c r="V4" s="80" t="b">
        <f t="shared" ref="V4:V53" si="2">IF(ISNUMBER(SEARCH("CentOS",C4)),"Linux",
IF(ISNUMBER(SEARCH("Ubuntu",C4)),"Linux",
IF(ISNUMBER(SEARCH("Debian",C4)),"Linux",
IF(ISNUMBER(SEARCH("SUSE",C4)),"Linux",
IF(ISNUMBER(SEARCH("Rocky",C4)),"Linux",
IF(ISNUMBER(SEARCH("Oracle-linux",C4)),"Linux",
IF(ISNUMBER(SEARCH("Windows",C4)),"Windows")))))))</f>
        <v>0</v>
      </c>
      <c r="W4" s="48" t="str">
        <f t="shared" ref="W4:W53" si="3">F4</f>
        <v/>
      </c>
      <c r="X4" s="48" t="str">
        <f t="shared" ref="X4:X53" si="4">F4&amp;"_STORAGE"</f>
        <v>_STORAGE</v>
      </c>
      <c r="Y4" s="48"/>
      <c r="Z4" s="48"/>
    </row>
    <row r="5" ht="18.0" customHeight="1">
      <c r="A5" s="66">
        <v>2.0</v>
      </c>
      <c r="B5" s="67"/>
      <c r="C5" s="68"/>
      <c r="D5" s="69" t="b">
        <f t="shared" si="1"/>
        <v>0</v>
      </c>
      <c r="E5" s="70"/>
      <c r="F5" s="72"/>
      <c r="G5" s="72"/>
      <c r="H5" s="68"/>
      <c r="I5" s="73"/>
      <c r="J5" s="74"/>
      <c r="K5" s="81"/>
      <c r="L5" s="72"/>
      <c r="M5" s="67"/>
      <c r="N5" s="72"/>
      <c r="O5" s="67"/>
      <c r="P5" s="75"/>
      <c r="Q5" s="82"/>
      <c r="R5" s="83"/>
      <c r="S5" s="84"/>
      <c r="T5" s="79"/>
      <c r="U5" s="67"/>
      <c r="V5" s="80" t="b">
        <f t="shared" si="2"/>
        <v>0</v>
      </c>
      <c r="W5" s="48" t="str">
        <f t="shared" si="3"/>
        <v/>
      </c>
      <c r="X5" s="48" t="str">
        <f t="shared" si="4"/>
        <v>_STORAGE</v>
      </c>
      <c r="Y5" s="48"/>
      <c r="Z5" s="48"/>
    </row>
    <row r="6" ht="18.0" customHeight="1">
      <c r="A6" s="66">
        <v>3.0</v>
      </c>
      <c r="B6" s="67"/>
      <c r="C6" s="68"/>
      <c r="D6" s="69" t="b">
        <f t="shared" si="1"/>
        <v>0</v>
      </c>
      <c r="E6" s="70"/>
      <c r="F6" s="72"/>
      <c r="G6" s="72"/>
      <c r="H6" s="68"/>
      <c r="I6" s="73"/>
      <c r="J6" s="81"/>
      <c r="K6" s="81"/>
      <c r="L6" s="72"/>
      <c r="M6" s="67"/>
      <c r="N6" s="72"/>
      <c r="O6" s="67"/>
      <c r="P6" s="75"/>
      <c r="Q6" s="82"/>
      <c r="R6" s="83"/>
      <c r="S6" s="84"/>
      <c r="T6" s="79"/>
      <c r="U6" s="85"/>
      <c r="V6" s="80" t="b">
        <f t="shared" si="2"/>
        <v>0</v>
      </c>
      <c r="W6" s="48" t="str">
        <f t="shared" si="3"/>
        <v/>
      </c>
      <c r="X6" s="48" t="str">
        <f t="shared" si="4"/>
        <v>_STORAGE</v>
      </c>
      <c r="Y6" s="48"/>
      <c r="Z6" s="48"/>
    </row>
    <row r="7" ht="18.0" customHeight="1">
      <c r="A7" s="86">
        <v>4.0</v>
      </c>
      <c r="B7" s="67"/>
      <c r="C7" s="68"/>
      <c r="D7" s="69" t="b">
        <f t="shared" si="1"/>
        <v>0</v>
      </c>
      <c r="E7" s="70"/>
      <c r="F7" s="72"/>
      <c r="G7" s="72"/>
      <c r="H7" s="68"/>
      <c r="I7" s="73"/>
      <c r="J7" s="81"/>
      <c r="K7" s="81"/>
      <c r="L7" s="72"/>
      <c r="M7" s="67"/>
      <c r="N7" s="72"/>
      <c r="O7" s="67"/>
      <c r="P7" s="75"/>
      <c r="Q7" s="82"/>
      <c r="R7" s="83"/>
      <c r="S7" s="84"/>
      <c r="T7" s="79"/>
      <c r="U7" s="85"/>
      <c r="V7" s="80" t="b">
        <f t="shared" si="2"/>
        <v>0</v>
      </c>
      <c r="W7" s="48" t="str">
        <f t="shared" si="3"/>
        <v/>
      </c>
      <c r="X7" s="48" t="str">
        <f t="shared" si="4"/>
        <v>_STORAGE</v>
      </c>
      <c r="Y7" s="48"/>
      <c r="Z7" s="48"/>
    </row>
    <row r="8" ht="18.0" customHeight="1">
      <c r="A8" s="86">
        <v>5.0</v>
      </c>
      <c r="B8" s="67"/>
      <c r="C8" s="68"/>
      <c r="D8" s="69" t="b">
        <f t="shared" si="1"/>
        <v>0</v>
      </c>
      <c r="E8" s="70"/>
      <c r="F8" s="72"/>
      <c r="G8" s="72"/>
      <c r="H8" s="68"/>
      <c r="I8" s="73"/>
      <c r="J8" s="81"/>
      <c r="K8" s="81"/>
      <c r="L8" s="72"/>
      <c r="M8" s="67"/>
      <c r="N8" s="72"/>
      <c r="O8" s="67"/>
      <c r="P8" s="75"/>
      <c r="Q8" s="82"/>
      <c r="R8" s="83"/>
      <c r="S8" s="84"/>
      <c r="T8" s="79"/>
      <c r="U8" s="85"/>
      <c r="V8" s="80" t="b">
        <f t="shared" si="2"/>
        <v>0</v>
      </c>
      <c r="W8" s="48" t="str">
        <f t="shared" si="3"/>
        <v/>
      </c>
      <c r="X8" s="48" t="str">
        <f t="shared" si="4"/>
        <v>_STORAGE</v>
      </c>
      <c r="Y8" s="48"/>
      <c r="Z8" s="48"/>
    </row>
    <row r="9" ht="18.0" customHeight="1">
      <c r="A9" s="86">
        <v>6.0</v>
      </c>
      <c r="B9" s="67"/>
      <c r="C9" s="68"/>
      <c r="D9" s="69" t="b">
        <f t="shared" si="1"/>
        <v>0</v>
      </c>
      <c r="E9" s="70"/>
      <c r="F9" s="72"/>
      <c r="G9" s="72"/>
      <c r="H9" s="68"/>
      <c r="I9" s="73"/>
      <c r="J9" s="74"/>
      <c r="K9" s="81"/>
      <c r="L9" s="72"/>
      <c r="M9" s="67"/>
      <c r="N9" s="72"/>
      <c r="O9" s="67"/>
      <c r="P9" s="75"/>
      <c r="Q9" s="82"/>
      <c r="R9" s="83"/>
      <c r="S9" s="84"/>
      <c r="T9" s="79"/>
      <c r="U9" s="85"/>
      <c r="V9" s="80" t="b">
        <f t="shared" si="2"/>
        <v>0</v>
      </c>
      <c r="W9" s="48" t="str">
        <f t="shared" si="3"/>
        <v/>
      </c>
      <c r="X9" s="48" t="str">
        <f t="shared" si="4"/>
        <v>_STORAGE</v>
      </c>
      <c r="Y9" s="48"/>
      <c r="Z9" s="48"/>
    </row>
    <row r="10" ht="18.0" customHeight="1">
      <c r="A10" s="86">
        <v>7.0</v>
      </c>
      <c r="B10" s="87"/>
      <c r="C10" s="68"/>
      <c r="D10" s="69" t="b">
        <f t="shared" si="1"/>
        <v>0</v>
      </c>
      <c r="E10" s="70"/>
      <c r="F10" s="72"/>
      <c r="G10" s="72"/>
      <c r="H10" s="68"/>
      <c r="I10" s="73"/>
      <c r="J10" s="74"/>
      <c r="K10" s="81"/>
      <c r="L10" s="72"/>
      <c r="M10" s="67"/>
      <c r="N10" s="72"/>
      <c r="O10" s="67"/>
      <c r="P10" s="75"/>
      <c r="Q10" s="82"/>
      <c r="R10" s="83"/>
      <c r="S10" s="84"/>
      <c r="T10" s="79"/>
      <c r="U10" s="85"/>
      <c r="V10" s="80" t="b">
        <f t="shared" si="2"/>
        <v>0</v>
      </c>
      <c r="W10" s="48" t="str">
        <f t="shared" si="3"/>
        <v/>
      </c>
      <c r="X10" s="48" t="str">
        <f t="shared" si="4"/>
        <v>_STORAGE</v>
      </c>
      <c r="Y10" s="48"/>
      <c r="Z10" s="48"/>
    </row>
    <row r="11" ht="18.0" customHeight="1">
      <c r="A11" s="86">
        <v>8.0</v>
      </c>
      <c r="B11" s="87"/>
      <c r="C11" s="68"/>
      <c r="D11" s="69" t="b">
        <f t="shared" si="1"/>
        <v>0</v>
      </c>
      <c r="E11" s="70"/>
      <c r="F11" s="72"/>
      <c r="G11" s="72"/>
      <c r="H11" s="68"/>
      <c r="I11" s="73"/>
      <c r="J11" s="81"/>
      <c r="K11" s="81"/>
      <c r="L11" s="72"/>
      <c r="M11" s="67"/>
      <c r="N11" s="72"/>
      <c r="O11" s="67"/>
      <c r="P11" s="75"/>
      <c r="Q11" s="82"/>
      <c r="R11" s="83"/>
      <c r="S11" s="84"/>
      <c r="T11" s="79"/>
      <c r="U11" s="85"/>
      <c r="V11" s="80" t="b">
        <f t="shared" si="2"/>
        <v>0</v>
      </c>
      <c r="W11" s="48" t="str">
        <f t="shared" si="3"/>
        <v/>
      </c>
      <c r="X11" s="48" t="str">
        <f t="shared" si="4"/>
        <v>_STORAGE</v>
      </c>
      <c r="Y11" s="48"/>
      <c r="Z11" s="48"/>
    </row>
    <row r="12" ht="18.0" customHeight="1">
      <c r="A12" s="86">
        <v>9.0</v>
      </c>
      <c r="B12" s="87"/>
      <c r="C12" s="68"/>
      <c r="D12" s="69" t="b">
        <f t="shared" si="1"/>
        <v>0</v>
      </c>
      <c r="E12" s="70"/>
      <c r="F12" s="72"/>
      <c r="G12" s="72"/>
      <c r="H12" s="68"/>
      <c r="I12" s="73"/>
      <c r="J12" s="81"/>
      <c r="K12" s="81"/>
      <c r="L12" s="72"/>
      <c r="M12" s="67"/>
      <c r="N12" s="72"/>
      <c r="O12" s="67"/>
      <c r="P12" s="75"/>
      <c r="Q12" s="82"/>
      <c r="R12" s="83"/>
      <c r="S12" s="84"/>
      <c r="T12" s="79"/>
      <c r="U12" s="85"/>
      <c r="V12" s="80" t="b">
        <f t="shared" si="2"/>
        <v>0</v>
      </c>
      <c r="W12" s="48" t="str">
        <f t="shared" si="3"/>
        <v/>
      </c>
      <c r="X12" s="48" t="str">
        <f t="shared" si="4"/>
        <v>_STORAGE</v>
      </c>
      <c r="Y12" s="48"/>
      <c r="Z12" s="48"/>
    </row>
    <row r="13" ht="18.0" customHeight="1">
      <c r="A13" s="86">
        <v>10.0</v>
      </c>
      <c r="B13" s="87"/>
      <c r="C13" s="68"/>
      <c r="D13" s="69" t="b">
        <f t="shared" si="1"/>
        <v>0</v>
      </c>
      <c r="E13" s="70"/>
      <c r="F13" s="72"/>
      <c r="G13" s="72"/>
      <c r="H13" s="68"/>
      <c r="I13" s="73"/>
      <c r="J13" s="81"/>
      <c r="K13" s="81"/>
      <c r="L13" s="72"/>
      <c r="M13" s="67"/>
      <c r="N13" s="72"/>
      <c r="O13" s="67"/>
      <c r="P13" s="75"/>
      <c r="Q13" s="82"/>
      <c r="R13" s="83"/>
      <c r="S13" s="84"/>
      <c r="T13" s="79"/>
      <c r="U13" s="85"/>
      <c r="V13" s="80" t="b">
        <f t="shared" si="2"/>
        <v>0</v>
      </c>
      <c r="W13" s="48" t="str">
        <f t="shared" si="3"/>
        <v/>
      </c>
      <c r="X13" s="48" t="str">
        <f t="shared" si="4"/>
        <v>_STORAGE</v>
      </c>
      <c r="Y13" s="48"/>
      <c r="Z13" s="48"/>
    </row>
    <row r="14" ht="18.0" customHeight="1">
      <c r="A14" s="86">
        <v>11.0</v>
      </c>
      <c r="B14" s="67"/>
      <c r="C14" s="68"/>
      <c r="D14" s="69" t="b">
        <f t="shared" si="1"/>
        <v>0</v>
      </c>
      <c r="E14" s="70"/>
      <c r="F14" s="72"/>
      <c r="G14" s="72"/>
      <c r="H14" s="68"/>
      <c r="I14" s="73"/>
      <c r="J14" s="81"/>
      <c r="K14" s="81"/>
      <c r="L14" s="72"/>
      <c r="M14" s="67"/>
      <c r="N14" s="72"/>
      <c r="O14" s="67"/>
      <c r="P14" s="75"/>
      <c r="Q14" s="82"/>
      <c r="R14" s="83"/>
      <c r="S14" s="84"/>
      <c r="T14" s="79"/>
      <c r="U14" s="85"/>
      <c r="V14" s="80" t="b">
        <f t="shared" si="2"/>
        <v>0</v>
      </c>
      <c r="W14" s="48" t="str">
        <f t="shared" si="3"/>
        <v/>
      </c>
      <c r="X14" s="48" t="str">
        <f t="shared" si="4"/>
        <v>_STORAGE</v>
      </c>
      <c r="Y14" s="48"/>
      <c r="Z14" s="48"/>
    </row>
    <row r="15" ht="18.0" customHeight="1">
      <c r="A15" s="86">
        <v>12.0</v>
      </c>
      <c r="B15" s="67"/>
      <c r="C15" s="68"/>
      <c r="D15" s="69" t="b">
        <f t="shared" si="1"/>
        <v>0</v>
      </c>
      <c r="E15" s="70"/>
      <c r="F15" s="72"/>
      <c r="G15" s="72"/>
      <c r="H15" s="68"/>
      <c r="I15" s="73"/>
      <c r="J15" s="81"/>
      <c r="K15" s="81"/>
      <c r="L15" s="72"/>
      <c r="M15" s="67"/>
      <c r="N15" s="72"/>
      <c r="O15" s="67"/>
      <c r="P15" s="75"/>
      <c r="Q15" s="82"/>
      <c r="R15" s="83"/>
      <c r="S15" s="84"/>
      <c r="T15" s="79"/>
      <c r="U15" s="85"/>
      <c r="V15" s="80" t="b">
        <f t="shared" si="2"/>
        <v>0</v>
      </c>
      <c r="W15" s="48" t="str">
        <f t="shared" si="3"/>
        <v/>
      </c>
      <c r="X15" s="48" t="str">
        <f t="shared" si="4"/>
        <v>_STORAGE</v>
      </c>
      <c r="Y15" s="48"/>
      <c r="Z15" s="48"/>
    </row>
    <row r="16" ht="18.0" customHeight="1">
      <c r="A16" s="86">
        <v>13.0</v>
      </c>
      <c r="B16" s="87"/>
      <c r="C16" s="68"/>
      <c r="D16" s="69" t="b">
        <f t="shared" si="1"/>
        <v>0</v>
      </c>
      <c r="E16" s="70"/>
      <c r="F16" s="72"/>
      <c r="G16" s="72"/>
      <c r="H16" s="68"/>
      <c r="I16" s="73"/>
      <c r="J16" s="81"/>
      <c r="K16" s="81"/>
      <c r="L16" s="72"/>
      <c r="M16" s="67"/>
      <c r="N16" s="72"/>
      <c r="O16" s="67"/>
      <c r="P16" s="75"/>
      <c r="Q16" s="82"/>
      <c r="R16" s="83"/>
      <c r="S16" s="84"/>
      <c r="T16" s="79"/>
      <c r="U16" s="85"/>
      <c r="V16" s="80" t="b">
        <f t="shared" si="2"/>
        <v>0</v>
      </c>
      <c r="W16" s="48" t="str">
        <f t="shared" si="3"/>
        <v/>
      </c>
      <c r="X16" s="48" t="str">
        <f t="shared" si="4"/>
        <v>_STORAGE</v>
      </c>
      <c r="Y16" s="48"/>
      <c r="Z16" s="48"/>
    </row>
    <row r="17" ht="18.0" customHeight="1">
      <c r="A17" s="86">
        <v>14.0</v>
      </c>
      <c r="B17" s="87"/>
      <c r="C17" s="68"/>
      <c r="D17" s="69" t="b">
        <f t="shared" si="1"/>
        <v>0</v>
      </c>
      <c r="E17" s="70"/>
      <c r="F17" s="72"/>
      <c r="G17" s="72"/>
      <c r="H17" s="68"/>
      <c r="I17" s="73"/>
      <c r="J17" s="74"/>
      <c r="K17" s="81"/>
      <c r="L17" s="72"/>
      <c r="M17" s="67"/>
      <c r="N17" s="72"/>
      <c r="O17" s="67"/>
      <c r="P17" s="75"/>
      <c r="Q17" s="82"/>
      <c r="R17" s="83"/>
      <c r="S17" s="84"/>
      <c r="T17" s="79"/>
      <c r="U17" s="85"/>
      <c r="V17" s="80" t="b">
        <f t="shared" si="2"/>
        <v>0</v>
      </c>
      <c r="W17" s="48" t="str">
        <f t="shared" si="3"/>
        <v/>
      </c>
      <c r="X17" s="48" t="str">
        <f t="shared" si="4"/>
        <v>_STORAGE</v>
      </c>
      <c r="Y17" s="48"/>
      <c r="Z17" s="48"/>
    </row>
    <row r="18" ht="18.0" customHeight="1">
      <c r="A18" s="86">
        <v>15.0</v>
      </c>
      <c r="B18" s="87"/>
      <c r="C18" s="68"/>
      <c r="D18" s="69" t="b">
        <f t="shared" si="1"/>
        <v>0</v>
      </c>
      <c r="E18" s="70"/>
      <c r="F18" s="72"/>
      <c r="G18" s="72"/>
      <c r="H18" s="68"/>
      <c r="I18" s="73"/>
      <c r="J18" s="81"/>
      <c r="K18" s="81"/>
      <c r="L18" s="72"/>
      <c r="M18" s="67"/>
      <c r="N18" s="72"/>
      <c r="O18" s="67"/>
      <c r="P18" s="75"/>
      <c r="Q18" s="82"/>
      <c r="R18" s="83"/>
      <c r="S18" s="84"/>
      <c r="T18" s="79"/>
      <c r="U18" s="85"/>
      <c r="V18" s="80" t="b">
        <f t="shared" si="2"/>
        <v>0</v>
      </c>
      <c r="W18" s="48" t="str">
        <f t="shared" si="3"/>
        <v/>
      </c>
      <c r="X18" s="48" t="str">
        <f t="shared" si="4"/>
        <v>_STORAGE</v>
      </c>
      <c r="Y18" s="48"/>
      <c r="Z18" s="48"/>
    </row>
    <row r="19" ht="18.0" customHeight="1">
      <c r="A19" s="86">
        <v>16.0</v>
      </c>
      <c r="B19" s="87"/>
      <c r="C19" s="68"/>
      <c r="D19" s="69" t="b">
        <f t="shared" si="1"/>
        <v>0</v>
      </c>
      <c r="E19" s="70"/>
      <c r="F19" s="72"/>
      <c r="G19" s="72"/>
      <c r="H19" s="68"/>
      <c r="I19" s="73"/>
      <c r="J19" s="81"/>
      <c r="K19" s="81"/>
      <c r="L19" s="72"/>
      <c r="M19" s="67"/>
      <c r="N19" s="72"/>
      <c r="O19" s="67"/>
      <c r="P19" s="75"/>
      <c r="Q19" s="82"/>
      <c r="R19" s="83"/>
      <c r="S19" s="84"/>
      <c r="T19" s="79"/>
      <c r="U19" s="85"/>
      <c r="V19" s="80" t="b">
        <f t="shared" si="2"/>
        <v>0</v>
      </c>
      <c r="W19" s="48" t="str">
        <f t="shared" si="3"/>
        <v/>
      </c>
      <c r="X19" s="48" t="str">
        <f t="shared" si="4"/>
        <v>_STORAGE</v>
      </c>
      <c r="Y19" s="48"/>
      <c r="Z19" s="48"/>
    </row>
    <row r="20" ht="18.0" customHeight="1">
      <c r="A20" s="86">
        <v>17.0</v>
      </c>
      <c r="B20" s="87"/>
      <c r="C20" s="68"/>
      <c r="D20" s="69" t="b">
        <f t="shared" si="1"/>
        <v>0</v>
      </c>
      <c r="E20" s="70"/>
      <c r="F20" s="72"/>
      <c r="G20" s="72"/>
      <c r="H20" s="68"/>
      <c r="I20" s="73"/>
      <c r="J20" s="81"/>
      <c r="K20" s="81"/>
      <c r="L20" s="72"/>
      <c r="M20" s="67"/>
      <c r="N20" s="72"/>
      <c r="O20" s="67"/>
      <c r="P20" s="75"/>
      <c r="Q20" s="82"/>
      <c r="R20" s="83"/>
      <c r="S20" s="84"/>
      <c r="T20" s="79"/>
      <c r="U20" s="85"/>
      <c r="V20" s="80" t="b">
        <f t="shared" si="2"/>
        <v>0</v>
      </c>
      <c r="W20" s="48" t="str">
        <f t="shared" si="3"/>
        <v/>
      </c>
      <c r="X20" s="48" t="str">
        <f t="shared" si="4"/>
        <v>_STORAGE</v>
      </c>
      <c r="Y20" s="48"/>
      <c r="Z20" s="48"/>
    </row>
    <row r="21" ht="18.0" customHeight="1">
      <c r="A21" s="86">
        <v>18.0</v>
      </c>
      <c r="B21" s="87"/>
      <c r="C21" s="68"/>
      <c r="D21" s="69" t="b">
        <f t="shared" si="1"/>
        <v>0</v>
      </c>
      <c r="E21" s="70"/>
      <c r="F21" s="72"/>
      <c r="G21" s="72"/>
      <c r="H21" s="68"/>
      <c r="I21" s="73"/>
      <c r="J21" s="81"/>
      <c r="K21" s="81"/>
      <c r="L21" s="72"/>
      <c r="M21" s="67"/>
      <c r="N21" s="72"/>
      <c r="O21" s="67"/>
      <c r="P21" s="75"/>
      <c r="Q21" s="82"/>
      <c r="R21" s="83"/>
      <c r="S21" s="84"/>
      <c r="T21" s="79"/>
      <c r="U21" s="85"/>
      <c r="V21" s="80" t="b">
        <f t="shared" si="2"/>
        <v>0</v>
      </c>
      <c r="W21" s="48" t="str">
        <f t="shared" si="3"/>
        <v/>
      </c>
      <c r="X21" s="48" t="str">
        <f t="shared" si="4"/>
        <v>_STORAGE</v>
      </c>
      <c r="Y21" s="48"/>
      <c r="Z21" s="48"/>
    </row>
    <row r="22" ht="18.0" customHeight="1">
      <c r="A22" s="86">
        <v>19.0</v>
      </c>
      <c r="B22" s="87"/>
      <c r="C22" s="68"/>
      <c r="D22" s="69" t="b">
        <f t="shared" si="1"/>
        <v>0</v>
      </c>
      <c r="E22" s="70"/>
      <c r="F22" s="72"/>
      <c r="G22" s="72"/>
      <c r="H22" s="68"/>
      <c r="I22" s="73"/>
      <c r="J22" s="81"/>
      <c r="K22" s="81"/>
      <c r="L22" s="72"/>
      <c r="M22" s="67"/>
      <c r="N22" s="72"/>
      <c r="O22" s="67"/>
      <c r="P22" s="75"/>
      <c r="Q22" s="82"/>
      <c r="R22" s="83"/>
      <c r="S22" s="84"/>
      <c r="T22" s="79"/>
      <c r="U22" s="85"/>
      <c r="V22" s="80" t="b">
        <f t="shared" si="2"/>
        <v>0</v>
      </c>
      <c r="W22" s="48" t="str">
        <f t="shared" si="3"/>
        <v/>
      </c>
      <c r="X22" s="48" t="str">
        <f t="shared" si="4"/>
        <v>_STORAGE</v>
      </c>
      <c r="Y22" s="48"/>
      <c r="Z22" s="48"/>
    </row>
    <row r="23" ht="18.0" customHeight="1">
      <c r="A23" s="86">
        <v>20.0</v>
      </c>
      <c r="B23" s="87"/>
      <c r="C23" s="68"/>
      <c r="D23" s="69" t="b">
        <f t="shared" si="1"/>
        <v>0</v>
      </c>
      <c r="E23" s="70"/>
      <c r="F23" s="72"/>
      <c r="G23" s="72"/>
      <c r="H23" s="68"/>
      <c r="I23" s="73"/>
      <c r="J23" s="81"/>
      <c r="K23" s="81"/>
      <c r="L23" s="72"/>
      <c r="M23" s="67"/>
      <c r="N23" s="72"/>
      <c r="O23" s="67"/>
      <c r="P23" s="75"/>
      <c r="Q23" s="82"/>
      <c r="R23" s="83"/>
      <c r="S23" s="84"/>
      <c r="T23" s="79"/>
      <c r="U23" s="85"/>
      <c r="V23" s="80" t="b">
        <f t="shared" si="2"/>
        <v>0</v>
      </c>
      <c r="W23" s="48" t="str">
        <f t="shared" si="3"/>
        <v/>
      </c>
      <c r="X23" s="48" t="str">
        <f t="shared" si="4"/>
        <v>_STORAGE</v>
      </c>
      <c r="Y23" s="48"/>
      <c r="Z23" s="48"/>
    </row>
    <row r="24" ht="18.0" customHeight="1">
      <c r="A24" s="86">
        <v>21.0</v>
      </c>
      <c r="B24" s="87"/>
      <c r="C24" s="68"/>
      <c r="D24" s="69" t="b">
        <f t="shared" si="1"/>
        <v>0</v>
      </c>
      <c r="E24" s="70"/>
      <c r="F24" s="72"/>
      <c r="G24" s="72"/>
      <c r="H24" s="68"/>
      <c r="I24" s="73"/>
      <c r="J24" s="81"/>
      <c r="K24" s="81"/>
      <c r="L24" s="72"/>
      <c r="M24" s="67"/>
      <c r="N24" s="72"/>
      <c r="O24" s="67"/>
      <c r="P24" s="75"/>
      <c r="Q24" s="82"/>
      <c r="R24" s="83"/>
      <c r="S24" s="84"/>
      <c r="T24" s="79"/>
      <c r="U24" s="85"/>
      <c r="V24" s="80" t="b">
        <f t="shared" si="2"/>
        <v>0</v>
      </c>
      <c r="W24" s="48" t="str">
        <f t="shared" si="3"/>
        <v/>
      </c>
      <c r="X24" s="48" t="str">
        <f t="shared" si="4"/>
        <v>_STORAGE</v>
      </c>
      <c r="Y24" s="48"/>
      <c r="Z24" s="48"/>
    </row>
    <row r="25" ht="18.0" customHeight="1">
      <c r="A25" s="86">
        <v>22.0</v>
      </c>
      <c r="B25" s="87"/>
      <c r="C25" s="68"/>
      <c r="D25" s="69" t="b">
        <f t="shared" si="1"/>
        <v>0</v>
      </c>
      <c r="E25" s="70"/>
      <c r="F25" s="72"/>
      <c r="G25" s="72"/>
      <c r="H25" s="68"/>
      <c r="I25" s="73"/>
      <c r="J25" s="74"/>
      <c r="K25" s="81"/>
      <c r="L25" s="72"/>
      <c r="M25" s="67"/>
      <c r="N25" s="72"/>
      <c r="O25" s="67"/>
      <c r="P25" s="75"/>
      <c r="Q25" s="82"/>
      <c r="R25" s="83"/>
      <c r="S25" s="84"/>
      <c r="T25" s="79"/>
      <c r="U25" s="85"/>
      <c r="V25" s="80" t="b">
        <f t="shared" si="2"/>
        <v>0</v>
      </c>
      <c r="W25" s="48" t="str">
        <f t="shared" si="3"/>
        <v/>
      </c>
      <c r="X25" s="48" t="str">
        <f t="shared" si="4"/>
        <v>_STORAGE</v>
      </c>
      <c r="Y25" s="48"/>
      <c r="Z25" s="48"/>
    </row>
    <row r="26" ht="18.0" customHeight="1">
      <c r="A26" s="86">
        <v>23.0</v>
      </c>
      <c r="B26" s="87"/>
      <c r="C26" s="68"/>
      <c r="D26" s="69" t="b">
        <f t="shared" si="1"/>
        <v>0</v>
      </c>
      <c r="E26" s="70"/>
      <c r="F26" s="72"/>
      <c r="G26" s="72"/>
      <c r="H26" s="68"/>
      <c r="I26" s="73"/>
      <c r="J26" s="74"/>
      <c r="K26" s="81"/>
      <c r="L26" s="72"/>
      <c r="M26" s="67"/>
      <c r="N26" s="72"/>
      <c r="O26" s="67"/>
      <c r="P26" s="75"/>
      <c r="Q26" s="82"/>
      <c r="R26" s="83"/>
      <c r="S26" s="84"/>
      <c r="T26" s="79"/>
      <c r="U26" s="85"/>
      <c r="V26" s="80" t="b">
        <f t="shared" si="2"/>
        <v>0</v>
      </c>
      <c r="W26" s="48" t="str">
        <f t="shared" si="3"/>
        <v/>
      </c>
      <c r="X26" s="48" t="str">
        <f t="shared" si="4"/>
        <v>_STORAGE</v>
      </c>
      <c r="Y26" s="48"/>
      <c r="Z26" s="48"/>
    </row>
    <row r="27" ht="18.0" customHeight="1">
      <c r="A27" s="86">
        <v>24.0</v>
      </c>
      <c r="B27" s="87"/>
      <c r="C27" s="68"/>
      <c r="D27" s="69" t="b">
        <f t="shared" si="1"/>
        <v>0</v>
      </c>
      <c r="E27" s="70"/>
      <c r="F27" s="72"/>
      <c r="G27" s="72"/>
      <c r="H27" s="68"/>
      <c r="I27" s="73"/>
      <c r="J27" s="74"/>
      <c r="K27" s="81"/>
      <c r="L27" s="72"/>
      <c r="M27" s="67"/>
      <c r="N27" s="72"/>
      <c r="O27" s="67"/>
      <c r="P27" s="75"/>
      <c r="Q27" s="82"/>
      <c r="R27" s="83"/>
      <c r="S27" s="84"/>
      <c r="T27" s="79"/>
      <c r="U27" s="85"/>
      <c r="V27" s="80" t="b">
        <f t="shared" si="2"/>
        <v>0</v>
      </c>
      <c r="W27" s="48" t="str">
        <f t="shared" si="3"/>
        <v/>
      </c>
      <c r="X27" s="48" t="str">
        <f t="shared" si="4"/>
        <v>_STORAGE</v>
      </c>
      <c r="Y27" s="48"/>
      <c r="Z27" s="48"/>
    </row>
    <row r="28" ht="18.0" customHeight="1">
      <c r="A28" s="86">
        <v>25.0</v>
      </c>
      <c r="B28" s="87"/>
      <c r="C28" s="68"/>
      <c r="D28" s="69" t="b">
        <f t="shared" si="1"/>
        <v>0</v>
      </c>
      <c r="E28" s="70"/>
      <c r="F28" s="72"/>
      <c r="G28" s="72"/>
      <c r="H28" s="68"/>
      <c r="I28" s="73"/>
      <c r="J28" s="74"/>
      <c r="K28" s="81"/>
      <c r="L28" s="72"/>
      <c r="M28" s="67"/>
      <c r="N28" s="72"/>
      <c r="O28" s="67"/>
      <c r="P28" s="75"/>
      <c r="Q28" s="82"/>
      <c r="R28" s="83"/>
      <c r="S28" s="84"/>
      <c r="T28" s="79"/>
      <c r="U28" s="85"/>
      <c r="V28" s="80" t="b">
        <f t="shared" si="2"/>
        <v>0</v>
      </c>
      <c r="W28" s="48" t="str">
        <f t="shared" si="3"/>
        <v/>
      </c>
      <c r="X28" s="48" t="str">
        <f t="shared" si="4"/>
        <v>_STORAGE</v>
      </c>
      <c r="Y28" s="48"/>
      <c r="Z28" s="48"/>
    </row>
    <row r="29" ht="18.0" customHeight="1">
      <c r="A29" s="86">
        <v>26.0</v>
      </c>
      <c r="B29" s="87"/>
      <c r="C29" s="68"/>
      <c r="D29" s="69" t="b">
        <f t="shared" si="1"/>
        <v>0</v>
      </c>
      <c r="E29" s="70"/>
      <c r="F29" s="72"/>
      <c r="G29" s="72"/>
      <c r="H29" s="68"/>
      <c r="I29" s="73"/>
      <c r="J29" s="74"/>
      <c r="K29" s="81"/>
      <c r="L29" s="72"/>
      <c r="M29" s="67"/>
      <c r="N29" s="72"/>
      <c r="O29" s="67"/>
      <c r="P29" s="75"/>
      <c r="Q29" s="82"/>
      <c r="R29" s="83"/>
      <c r="S29" s="84"/>
      <c r="T29" s="79"/>
      <c r="U29" s="85"/>
      <c r="V29" s="80" t="b">
        <f t="shared" si="2"/>
        <v>0</v>
      </c>
      <c r="W29" s="48" t="str">
        <f t="shared" si="3"/>
        <v/>
      </c>
      <c r="X29" s="48" t="str">
        <f t="shared" si="4"/>
        <v>_STORAGE</v>
      </c>
      <c r="Y29" s="48"/>
      <c r="Z29" s="48"/>
    </row>
    <row r="30" ht="18.0" customHeight="1">
      <c r="A30" s="86">
        <v>27.0</v>
      </c>
      <c r="B30" s="87"/>
      <c r="C30" s="68"/>
      <c r="D30" s="69" t="b">
        <f t="shared" si="1"/>
        <v>0</v>
      </c>
      <c r="E30" s="70"/>
      <c r="F30" s="72"/>
      <c r="G30" s="72"/>
      <c r="H30" s="68"/>
      <c r="I30" s="73"/>
      <c r="J30" s="74"/>
      <c r="K30" s="81"/>
      <c r="L30" s="72"/>
      <c r="M30" s="67"/>
      <c r="N30" s="72"/>
      <c r="O30" s="67"/>
      <c r="P30" s="75"/>
      <c r="Q30" s="82"/>
      <c r="R30" s="83"/>
      <c r="S30" s="84"/>
      <c r="T30" s="79"/>
      <c r="U30" s="85"/>
      <c r="V30" s="80" t="b">
        <f t="shared" si="2"/>
        <v>0</v>
      </c>
      <c r="W30" s="48" t="str">
        <f t="shared" si="3"/>
        <v/>
      </c>
      <c r="X30" s="48" t="str">
        <f t="shared" si="4"/>
        <v>_STORAGE</v>
      </c>
      <c r="Y30" s="48"/>
      <c r="Z30" s="48"/>
    </row>
    <row r="31" ht="18.0" customHeight="1">
      <c r="A31" s="86">
        <v>28.0</v>
      </c>
      <c r="B31" s="87"/>
      <c r="C31" s="68"/>
      <c r="D31" s="69" t="b">
        <f t="shared" si="1"/>
        <v>0</v>
      </c>
      <c r="E31" s="70"/>
      <c r="F31" s="72"/>
      <c r="G31" s="72"/>
      <c r="H31" s="68"/>
      <c r="I31" s="73"/>
      <c r="J31" s="74"/>
      <c r="K31" s="81"/>
      <c r="L31" s="72"/>
      <c r="M31" s="67"/>
      <c r="N31" s="72"/>
      <c r="O31" s="67"/>
      <c r="P31" s="75"/>
      <c r="Q31" s="82"/>
      <c r="R31" s="83"/>
      <c r="S31" s="84"/>
      <c r="T31" s="79"/>
      <c r="U31" s="85"/>
      <c r="V31" s="80" t="b">
        <f t="shared" si="2"/>
        <v>0</v>
      </c>
      <c r="W31" s="48" t="str">
        <f t="shared" si="3"/>
        <v/>
      </c>
      <c r="X31" s="48" t="str">
        <f t="shared" si="4"/>
        <v>_STORAGE</v>
      </c>
      <c r="Y31" s="48"/>
      <c r="Z31" s="48"/>
    </row>
    <row r="32" ht="18.0" customHeight="1">
      <c r="A32" s="86">
        <v>29.0</v>
      </c>
      <c r="B32" s="87"/>
      <c r="C32" s="68"/>
      <c r="D32" s="69" t="b">
        <f t="shared" si="1"/>
        <v>0</v>
      </c>
      <c r="E32" s="70"/>
      <c r="F32" s="72"/>
      <c r="G32" s="72"/>
      <c r="H32" s="68"/>
      <c r="I32" s="73"/>
      <c r="J32" s="74"/>
      <c r="K32" s="81"/>
      <c r="L32" s="72"/>
      <c r="M32" s="67"/>
      <c r="N32" s="72"/>
      <c r="O32" s="67"/>
      <c r="P32" s="75"/>
      <c r="Q32" s="82"/>
      <c r="R32" s="83"/>
      <c r="S32" s="84"/>
      <c r="T32" s="79"/>
      <c r="U32" s="85"/>
      <c r="V32" s="80" t="b">
        <f t="shared" si="2"/>
        <v>0</v>
      </c>
      <c r="W32" s="48" t="str">
        <f t="shared" si="3"/>
        <v/>
      </c>
      <c r="X32" s="48" t="str">
        <f t="shared" si="4"/>
        <v>_STORAGE</v>
      </c>
      <c r="Y32" s="48"/>
      <c r="Z32" s="48"/>
    </row>
    <row r="33" ht="18.0" customHeight="1">
      <c r="A33" s="86">
        <v>30.0</v>
      </c>
      <c r="B33" s="87"/>
      <c r="C33" s="68"/>
      <c r="D33" s="69" t="b">
        <f t="shared" si="1"/>
        <v>0</v>
      </c>
      <c r="E33" s="70"/>
      <c r="F33" s="72"/>
      <c r="G33" s="72"/>
      <c r="H33" s="68"/>
      <c r="I33" s="73"/>
      <c r="J33" s="74"/>
      <c r="K33" s="81"/>
      <c r="L33" s="72"/>
      <c r="M33" s="67"/>
      <c r="N33" s="72"/>
      <c r="O33" s="67"/>
      <c r="P33" s="75"/>
      <c r="Q33" s="82"/>
      <c r="R33" s="83"/>
      <c r="S33" s="84"/>
      <c r="T33" s="79"/>
      <c r="U33" s="85"/>
      <c r="V33" s="80" t="b">
        <f t="shared" si="2"/>
        <v>0</v>
      </c>
      <c r="W33" s="48" t="str">
        <f t="shared" si="3"/>
        <v/>
      </c>
      <c r="X33" s="48" t="str">
        <f t="shared" si="4"/>
        <v>_STORAGE</v>
      </c>
      <c r="Y33" s="48"/>
      <c r="Z33" s="48"/>
    </row>
    <row r="34" ht="18.0" customHeight="1">
      <c r="A34" s="86">
        <v>31.0</v>
      </c>
      <c r="B34" s="87"/>
      <c r="C34" s="68"/>
      <c r="D34" s="69" t="b">
        <f t="shared" si="1"/>
        <v>0</v>
      </c>
      <c r="E34" s="70"/>
      <c r="F34" s="72"/>
      <c r="G34" s="72"/>
      <c r="H34" s="68"/>
      <c r="I34" s="73"/>
      <c r="J34" s="74"/>
      <c r="K34" s="69"/>
      <c r="L34" s="72"/>
      <c r="M34" s="67"/>
      <c r="N34" s="72"/>
      <c r="O34" s="67"/>
      <c r="P34" s="75"/>
      <c r="Q34" s="82"/>
      <c r="R34" s="83"/>
      <c r="S34" s="84"/>
      <c r="T34" s="79"/>
      <c r="U34" s="85"/>
      <c r="V34" s="80" t="b">
        <f t="shared" si="2"/>
        <v>0</v>
      </c>
      <c r="W34" s="48" t="str">
        <f t="shared" si="3"/>
        <v/>
      </c>
      <c r="X34" s="48" t="str">
        <f t="shared" si="4"/>
        <v>_STORAGE</v>
      </c>
      <c r="Y34" s="48"/>
      <c r="Z34" s="48"/>
    </row>
    <row r="35" ht="18.0" customHeight="1">
      <c r="A35" s="86">
        <v>32.0</v>
      </c>
      <c r="B35" s="87"/>
      <c r="C35" s="68"/>
      <c r="D35" s="69" t="b">
        <f t="shared" si="1"/>
        <v>0</v>
      </c>
      <c r="E35" s="70"/>
      <c r="F35" s="72"/>
      <c r="G35" s="72"/>
      <c r="H35" s="68"/>
      <c r="I35" s="73"/>
      <c r="J35" s="74"/>
      <c r="K35" s="69"/>
      <c r="L35" s="72"/>
      <c r="M35" s="67"/>
      <c r="N35" s="72"/>
      <c r="O35" s="67"/>
      <c r="P35" s="75"/>
      <c r="Q35" s="82"/>
      <c r="R35" s="83"/>
      <c r="S35" s="84"/>
      <c r="T35" s="79"/>
      <c r="U35" s="85"/>
      <c r="V35" s="80" t="b">
        <f t="shared" si="2"/>
        <v>0</v>
      </c>
      <c r="W35" s="48" t="str">
        <f t="shared" si="3"/>
        <v/>
      </c>
      <c r="X35" s="48" t="str">
        <f t="shared" si="4"/>
        <v>_STORAGE</v>
      </c>
      <c r="Y35" s="48"/>
      <c r="Z35" s="48"/>
    </row>
    <row r="36" ht="18.0" customHeight="1">
      <c r="A36" s="86">
        <v>33.0</v>
      </c>
      <c r="B36" s="88"/>
      <c r="C36" s="68"/>
      <c r="D36" s="69" t="b">
        <f t="shared" si="1"/>
        <v>0</v>
      </c>
      <c r="E36" s="70"/>
      <c r="F36" s="72"/>
      <c r="G36" s="72"/>
      <c r="H36" s="68"/>
      <c r="I36" s="73"/>
      <c r="J36" s="69"/>
      <c r="K36" s="69"/>
      <c r="L36" s="72"/>
      <c r="M36" s="67"/>
      <c r="N36" s="72"/>
      <c r="O36" s="67"/>
      <c r="P36" s="75"/>
      <c r="Q36" s="82"/>
      <c r="R36" s="83"/>
      <c r="S36" s="84"/>
      <c r="T36" s="79"/>
      <c r="U36" s="85"/>
      <c r="V36" s="80" t="b">
        <f t="shared" si="2"/>
        <v>0</v>
      </c>
      <c r="W36" s="48" t="str">
        <f t="shared" si="3"/>
        <v/>
      </c>
      <c r="X36" s="48" t="str">
        <f t="shared" si="4"/>
        <v>_STORAGE</v>
      </c>
      <c r="Y36" s="48"/>
      <c r="Z36" s="48"/>
    </row>
    <row r="37" ht="18.0" customHeight="1">
      <c r="A37" s="86">
        <v>34.0</v>
      </c>
      <c r="B37" s="88"/>
      <c r="C37" s="68"/>
      <c r="D37" s="69" t="b">
        <f t="shared" si="1"/>
        <v>0</v>
      </c>
      <c r="E37" s="70"/>
      <c r="F37" s="72"/>
      <c r="G37" s="72"/>
      <c r="H37" s="68"/>
      <c r="I37" s="73"/>
      <c r="J37" s="69"/>
      <c r="K37" s="69"/>
      <c r="L37" s="72"/>
      <c r="M37" s="67"/>
      <c r="N37" s="72"/>
      <c r="O37" s="67"/>
      <c r="P37" s="75"/>
      <c r="Q37" s="82"/>
      <c r="R37" s="83"/>
      <c r="S37" s="84"/>
      <c r="T37" s="79"/>
      <c r="U37" s="85"/>
      <c r="V37" s="80" t="b">
        <f t="shared" si="2"/>
        <v>0</v>
      </c>
      <c r="W37" s="48" t="str">
        <f t="shared" si="3"/>
        <v/>
      </c>
      <c r="X37" s="48" t="str">
        <f t="shared" si="4"/>
        <v>_STORAGE</v>
      </c>
      <c r="Y37" s="48"/>
      <c r="Z37" s="48"/>
    </row>
    <row r="38" ht="18.0" customHeight="1">
      <c r="A38" s="86">
        <v>35.0</v>
      </c>
      <c r="B38" s="88"/>
      <c r="C38" s="68"/>
      <c r="D38" s="69" t="b">
        <f t="shared" si="1"/>
        <v>0</v>
      </c>
      <c r="E38" s="70"/>
      <c r="F38" s="72"/>
      <c r="G38" s="72"/>
      <c r="H38" s="68"/>
      <c r="I38" s="73"/>
      <c r="J38" s="69"/>
      <c r="K38" s="69"/>
      <c r="L38" s="72"/>
      <c r="M38" s="67"/>
      <c r="N38" s="72"/>
      <c r="O38" s="67"/>
      <c r="P38" s="75"/>
      <c r="Q38" s="82"/>
      <c r="R38" s="83"/>
      <c r="S38" s="84"/>
      <c r="T38" s="79"/>
      <c r="U38" s="85"/>
      <c r="V38" s="80" t="b">
        <f t="shared" si="2"/>
        <v>0</v>
      </c>
      <c r="W38" s="48" t="str">
        <f t="shared" si="3"/>
        <v/>
      </c>
      <c r="X38" s="48" t="str">
        <f t="shared" si="4"/>
        <v>_STORAGE</v>
      </c>
      <c r="Y38" s="48"/>
      <c r="Z38" s="48"/>
    </row>
    <row r="39" ht="18.0" customHeight="1">
      <c r="A39" s="86">
        <v>36.0</v>
      </c>
      <c r="B39" s="88"/>
      <c r="C39" s="68"/>
      <c r="D39" s="69" t="b">
        <f t="shared" si="1"/>
        <v>0</v>
      </c>
      <c r="E39" s="70"/>
      <c r="F39" s="72"/>
      <c r="G39" s="72"/>
      <c r="H39" s="68"/>
      <c r="I39" s="73"/>
      <c r="J39" s="69"/>
      <c r="K39" s="69"/>
      <c r="L39" s="72"/>
      <c r="M39" s="67"/>
      <c r="N39" s="72"/>
      <c r="O39" s="67"/>
      <c r="P39" s="75"/>
      <c r="Q39" s="82"/>
      <c r="R39" s="83"/>
      <c r="S39" s="84"/>
      <c r="T39" s="79"/>
      <c r="U39" s="85"/>
      <c r="V39" s="80" t="b">
        <f t="shared" si="2"/>
        <v>0</v>
      </c>
      <c r="W39" s="48" t="str">
        <f t="shared" si="3"/>
        <v/>
      </c>
      <c r="X39" s="48" t="str">
        <f t="shared" si="4"/>
        <v>_STORAGE</v>
      </c>
      <c r="Y39" s="48"/>
      <c r="Z39" s="48"/>
    </row>
    <row r="40" ht="18.0" customHeight="1">
      <c r="A40" s="86">
        <v>37.0</v>
      </c>
      <c r="B40" s="88"/>
      <c r="C40" s="68"/>
      <c r="D40" s="69" t="b">
        <f t="shared" si="1"/>
        <v>0</v>
      </c>
      <c r="E40" s="70"/>
      <c r="F40" s="72"/>
      <c r="G40" s="72"/>
      <c r="H40" s="68"/>
      <c r="I40" s="73"/>
      <c r="J40" s="69"/>
      <c r="K40" s="69"/>
      <c r="L40" s="72"/>
      <c r="M40" s="67"/>
      <c r="N40" s="72"/>
      <c r="O40" s="67"/>
      <c r="P40" s="75"/>
      <c r="Q40" s="82"/>
      <c r="R40" s="83"/>
      <c r="S40" s="84"/>
      <c r="T40" s="79"/>
      <c r="U40" s="85"/>
      <c r="V40" s="80" t="b">
        <f t="shared" si="2"/>
        <v>0</v>
      </c>
      <c r="W40" s="48" t="str">
        <f t="shared" si="3"/>
        <v/>
      </c>
      <c r="X40" s="48" t="str">
        <f t="shared" si="4"/>
        <v>_STORAGE</v>
      </c>
      <c r="Y40" s="48"/>
      <c r="Z40" s="48"/>
    </row>
    <row r="41" ht="18.0" customHeight="1">
      <c r="A41" s="86">
        <v>38.0</v>
      </c>
      <c r="B41" s="88"/>
      <c r="C41" s="68"/>
      <c r="D41" s="69" t="b">
        <f t="shared" si="1"/>
        <v>0</v>
      </c>
      <c r="E41" s="70"/>
      <c r="F41" s="72"/>
      <c r="G41" s="72"/>
      <c r="H41" s="68"/>
      <c r="I41" s="73"/>
      <c r="J41" s="69"/>
      <c r="K41" s="69"/>
      <c r="L41" s="72"/>
      <c r="M41" s="67"/>
      <c r="N41" s="72"/>
      <c r="O41" s="67"/>
      <c r="P41" s="75"/>
      <c r="Q41" s="82"/>
      <c r="R41" s="83"/>
      <c r="S41" s="84"/>
      <c r="T41" s="79"/>
      <c r="U41" s="85"/>
      <c r="V41" s="80" t="b">
        <f t="shared" si="2"/>
        <v>0</v>
      </c>
      <c r="W41" s="48" t="str">
        <f t="shared" si="3"/>
        <v/>
      </c>
      <c r="X41" s="48" t="str">
        <f t="shared" si="4"/>
        <v>_STORAGE</v>
      </c>
      <c r="Y41" s="48"/>
      <c r="Z41" s="48"/>
    </row>
    <row r="42" ht="18.0" customHeight="1">
      <c r="A42" s="86">
        <v>39.0</v>
      </c>
      <c r="B42" s="88"/>
      <c r="C42" s="68"/>
      <c r="D42" s="69" t="b">
        <f t="shared" si="1"/>
        <v>0</v>
      </c>
      <c r="E42" s="70"/>
      <c r="F42" s="72"/>
      <c r="G42" s="72"/>
      <c r="H42" s="68"/>
      <c r="I42" s="73"/>
      <c r="J42" s="69"/>
      <c r="K42" s="69"/>
      <c r="L42" s="72"/>
      <c r="M42" s="67"/>
      <c r="N42" s="72"/>
      <c r="O42" s="67"/>
      <c r="P42" s="75"/>
      <c r="Q42" s="82"/>
      <c r="R42" s="83"/>
      <c r="S42" s="84"/>
      <c r="T42" s="79"/>
      <c r="U42" s="85"/>
      <c r="V42" s="80" t="b">
        <f t="shared" si="2"/>
        <v>0</v>
      </c>
      <c r="W42" s="48" t="str">
        <f t="shared" si="3"/>
        <v/>
      </c>
      <c r="X42" s="48" t="str">
        <f t="shared" si="4"/>
        <v>_STORAGE</v>
      </c>
      <c r="Y42" s="48"/>
      <c r="Z42" s="48"/>
    </row>
    <row r="43" ht="18.0" customHeight="1">
      <c r="A43" s="86">
        <v>40.0</v>
      </c>
      <c r="B43" s="88"/>
      <c r="C43" s="68"/>
      <c r="D43" s="69" t="b">
        <f t="shared" si="1"/>
        <v>0</v>
      </c>
      <c r="E43" s="70"/>
      <c r="F43" s="72"/>
      <c r="G43" s="72"/>
      <c r="H43" s="68"/>
      <c r="I43" s="73"/>
      <c r="J43" s="69"/>
      <c r="K43" s="69"/>
      <c r="L43" s="72"/>
      <c r="M43" s="67"/>
      <c r="N43" s="72"/>
      <c r="O43" s="67"/>
      <c r="P43" s="75"/>
      <c r="Q43" s="82"/>
      <c r="R43" s="83"/>
      <c r="S43" s="84"/>
      <c r="T43" s="79"/>
      <c r="U43" s="85"/>
      <c r="V43" s="80" t="b">
        <f t="shared" si="2"/>
        <v>0</v>
      </c>
      <c r="W43" s="48" t="str">
        <f t="shared" si="3"/>
        <v/>
      </c>
      <c r="X43" s="48" t="str">
        <f t="shared" si="4"/>
        <v>_STORAGE</v>
      </c>
      <c r="Y43" s="48"/>
      <c r="Z43" s="48"/>
    </row>
    <row r="44" ht="18.0" customHeight="1">
      <c r="A44" s="86">
        <v>41.0</v>
      </c>
      <c r="B44" s="88"/>
      <c r="C44" s="68"/>
      <c r="D44" s="69" t="b">
        <f t="shared" si="1"/>
        <v>0</v>
      </c>
      <c r="E44" s="70"/>
      <c r="F44" s="72"/>
      <c r="G44" s="72"/>
      <c r="H44" s="68"/>
      <c r="I44" s="73"/>
      <c r="J44" s="69"/>
      <c r="K44" s="69"/>
      <c r="L44" s="72"/>
      <c r="M44" s="67"/>
      <c r="N44" s="72"/>
      <c r="O44" s="67"/>
      <c r="P44" s="75"/>
      <c r="Q44" s="82"/>
      <c r="R44" s="83"/>
      <c r="S44" s="84"/>
      <c r="T44" s="79"/>
      <c r="U44" s="85"/>
      <c r="V44" s="80" t="b">
        <f t="shared" si="2"/>
        <v>0</v>
      </c>
      <c r="W44" s="48" t="str">
        <f t="shared" si="3"/>
        <v/>
      </c>
      <c r="X44" s="48" t="str">
        <f t="shared" si="4"/>
        <v>_STORAGE</v>
      </c>
      <c r="Y44" s="48"/>
      <c r="Z44" s="48"/>
    </row>
    <row r="45" ht="18.0" customHeight="1">
      <c r="A45" s="86">
        <v>42.0</v>
      </c>
      <c r="B45" s="88"/>
      <c r="C45" s="68"/>
      <c r="D45" s="69" t="b">
        <f t="shared" si="1"/>
        <v>0</v>
      </c>
      <c r="E45" s="70"/>
      <c r="F45" s="72"/>
      <c r="G45" s="72"/>
      <c r="H45" s="68"/>
      <c r="I45" s="73"/>
      <c r="J45" s="69"/>
      <c r="K45" s="69"/>
      <c r="L45" s="72"/>
      <c r="M45" s="67"/>
      <c r="N45" s="72"/>
      <c r="O45" s="67"/>
      <c r="P45" s="75"/>
      <c r="Q45" s="82"/>
      <c r="R45" s="83"/>
      <c r="S45" s="84"/>
      <c r="T45" s="79"/>
      <c r="U45" s="85"/>
      <c r="V45" s="80" t="b">
        <f t="shared" si="2"/>
        <v>0</v>
      </c>
      <c r="W45" s="48" t="str">
        <f t="shared" si="3"/>
        <v/>
      </c>
      <c r="X45" s="48" t="str">
        <f t="shared" si="4"/>
        <v>_STORAGE</v>
      </c>
      <c r="Y45" s="48"/>
      <c r="Z45" s="48"/>
    </row>
    <row r="46" ht="18.0" customHeight="1">
      <c r="A46" s="86">
        <v>43.0</v>
      </c>
      <c r="B46" s="88"/>
      <c r="C46" s="68"/>
      <c r="D46" s="69" t="b">
        <f t="shared" si="1"/>
        <v>0</v>
      </c>
      <c r="E46" s="70"/>
      <c r="F46" s="72"/>
      <c r="G46" s="72"/>
      <c r="H46" s="68"/>
      <c r="I46" s="73"/>
      <c r="J46" s="69"/>
      <c r="K46" s="69"/>
      <c r="L46" s="72"/>
      <c r="M46" s="67"/>
      <c r="N46" s="72"/>
      <c r="O46" s="67"/>
      <c r="P46" s="75"/>
      <c r="Q46" s="82"/>
      <c r="R46" s="83"/>
      <c r="S46" s="84"/>
      <c r="T46" s="79"/>
      <c r="U46" s="85"/>
      <c r="V46" s="80" t="b">
        <f t="shared" si="2"/>
        <v>0</v>
      </c>
      <c r="W46" s="48" t="str">
        <f t="shared" si="3"/>
        <v/>
      </c>
      <c r="X46" s="48" t="str">
        <f t="shared" si="4"/>
        <v>_STORAGE</v>
      </c>
      <c r="Y46" s="48"/>
      <c r="Z46" s="48"/>
    </row>
    <row r="47" ht="18.0" customHeight="1">
      <c r="A47" s="86">
        <v>44.0</v>
      </c>
      <c r="B47" s="88"/>
      <c r="C47" s="68"/>
      <c r="D47" s="69" t="b">
        <f t="shared" si="1"/>
        <v>0</v>
      </c>
      <c r="E47" s="70"/>
      <c r="F47" s="72"/>
      <c r="G47" s="72"/>
      <c r="H47" s="68"/>
      <c r="I47" s="73"/>
      <c r="J47" s="69"/>
      <c r="K47" s="69"/>
      <c r="L47" s="72"/>
      <c r="M47" s="67"/>
      <c r="N47" s="72"/>
      <c r="O47" s="67"/>
      <c r="P47" s="75"/>
      <c r="Q47" s="82"/>
      <c r="R47" s="83"/>
      <c r="S47" s="84"/>
      <c r="T47" s="79"/>
      <c r="U47" s="85"/>
      <c r="V47" s="80" t="b">
        <f t="shared" si="2"/>
        <v>0</v>
      </c>
      <c r="W47" s="48" t="str">
        <f t="shared" si="3"/>
        <v/>
      </c>
      <c r="X47" s="48" t="str">
        <f t="shared" si="4"/>
        <v>_STORAGE</v>
      </c>
      <c r="Y47" s="48"/>
      <c r="Z47" s="48"/>
    </row>
    <row r="48" ht="18.0" customHeight="1">
      <c r="A48" s="86">
        <v>45.0</v>
      </c>
      <c r="B48" s="88"/>
      <c r="C48" s="68"/>
      <c r="D48" s="69" t="b">
        <f t="shared" si="1"/>
        <v>0</v>
      </c>
      <c r="E48" s="70"/>
      <c r="F48" s="72"/>
      <c r="G48" s="72"/>
      <c r="H48" s="68"/>
      <c r="I48" s="73"/>
      <c r="J48" s="69"/>
      <c r="K48" s="69"/>
      <c r="L48" s="72"/>
      <c r="M48" s="67"/>
      <c r="N48" s="72"/>
      <c r="O48" s="67"/>
      <c r="P48" s="75"/>
      <c r="Q48" s="82"/>
      <c r="R48" s="83"/>
      <c r="S48" s="84"/>
      <c r="T48" s="79"/>
      <c r="U48" s="85"/>
      <c r="V48" s="80" t="b">
        <f t="shared" si="2"/>
        <v>0</v>
      </c>
      <c r="W48" s="48" t="str">
        <f t="shared" si="3"/>
        <v/>
      </c>
      <c r="X48" s="48" t="str">
        <f t="shared" si="4"/>
        <v>_STORAGE</v>
      </c>
      <c r="Y48" s="48"/>
      <c r="Z48" s="48"/>
    </row>
    <row r="49" ht="18.0" customHeight="1">
      <c r="A49" s="86">
        <v>46.0</v>
      </c>
      <c r="B49" s="88"/>
      <c r="C49" s="68"/>
      <c r="D49" s="69" t="b">
        <f t="shared" si="1"/>
        <v>0</v>
      </c>
      <c r="E49" s="70"/>
      <c r="F49" s="72"/>
      <c r="G49" s="72"/>
      <c r="H49" s="68"/>
      <c r="I49" s="73"/>
      <c r="J49" s="69"/>
      <c r="K49" s="69"/>
      <c r="L49" s="72"/>
      <c r="M49" s="67"/>
      <c r="N49" s="72"/>
      <c r="O49" s="67"/>
      <c r="P49" s="75"/>
      <c r="Q49" s="82"/>
      <c r="R49" s="83"/>
      <c r="S49" s="84"/>
      <c r="T49" s="79"/>
      <c r="U49" s="85"/>
      <c r="V49" s="80" t="b">
        <f t="shared" si="2"/>
        <v>0</v>
      </c>
      <c r="W49" s="48" t="str">
        <f t="shared" si="3"/>
        <v/>
      </c>
      <c r="X49" s="48" t="str">
        <f t="shared" si="4"/>
        <v>_STORAGE</v>
      </c>
      <c r="Y49" s="48"/>
      <c r="Z49" s="48"/>
    </row>
    <row r="50" ht="18.0" customHeight="1">
      <c r="A50" s="86">
        <v>47.0</v>
      </c>
      <c r="B50" s="88"/>
      <c r="C50" s="68"/>
      <c r="D50" s="69" t="b">
        <f t="shared" si="1"/>
        <v>0</v>
      </c>
      <c r="E50" s="70"/>
      <c r="F50" s="72"/>
      <c r="G50" s="72"/>
      <c r="H50" s="68"/>
      <c r="I50" s="73"/>
      <c r="J50" s="69"/>
      <c r="K50" s="69"/>
      <c r="L50" s="72"/>
      <c r="M50" s="67"/>
      <c r="N50" s="72"/>
      <c r="O50" s="67"/>
      <c r="P50" s="75"/>
      <c r="Q50" s="82"/>
      <c r="R50" s="83"/>
      <c r="S50" s="84"/>
      <c r="T50" s="79"/>
      <c r="U50" s="85"/>
      <c r="V50" s="80" t="b">
        <f t="shared" si="2"/>
        <v>0</v>
      </c>
      <c r="W50" s="48" t="str">
        <f t="shared" si="3"/>
        <v/>
      </c>
      <c r="X50" s="48" t="str">
        <f t="shared" si="4"/>
        <v>_STORAGE</v>
      </c>
      <c r="Y50" s="48"/>
      <c r="Z50" s="48"/>
    </row>
    <row r="51" ht="18.0" customHeight="1">
      <c r="A51" s="86">
        <v>48.0</v>
      </c>
      <c r="B51" s="88"/>
      <c r="C51" s="68"/>
      <c r="D51" s="69" t="b">
        <f t="shared" si="1"/>
        <v>0</v>
      </c>
      <c r="E51" s="70"/>
      <c r="F51" s="72"/>
      <c r="G51" s="72"/>
      <c r="H51" s="68"/>
      <c r="I51" s="73"/>
      <c r="J51" s="69"/>
      <c r="K51" s="69"/>
      <c r="L51" s="72"/>
      <c r="M51" s="67"/>
      <c r="N51" s="72"/>
      <c r="O51" s="67"/>
      <c r="P51" s="75"/>
      <c r="Q51" s="82"/>
      <c r="R51" s="83"/>
      <c r="S51" s="84"/>
      <c r="T51" s="79"/>
      <c r="U51" s="85"/>
      <c r="V51" s="80" t="b">
        <f t="shared" si="2"/>
        <v>0</v>
      </c>
      <c r="W51" s="48" t="str">
        <f t="shared" si="3"/>
        <v/>
      </c>
      <c r="X51" s="48" t="str">
        <f t="shared" si="4"/>
        <v>_STORAGE</v>
      </c>
      <c r="Y51" s="48"/>
      <c r="Z51" s="48"/>
    </row>
    <row r="52" ht="18.0" customHeight="1">
      <c r="A52" s="86">
        <v>49.0</v>
      </c>
      <c r="B52" s="88"/>
      <c r="C52" s="68"/>
      <c r="D52" s="69" t="b">
        <f t="shared" si="1"/>
        <v>0</v>
      </c>
      <c r="E52" s="70"/>
      <c r="F52" s="72"/>
      <c r="G52" s="72"/>
      <c r="H52" s="68"/>
      <c r="I52" s="73"/>
      <c r="J52" s="69"/>
      <c r="K52" s="69"/>
      <c r="L52" s="72"/>
      <c r="M52" s="67"/>
      <c r="N52" s="72"/>
      <c r="O52" s="67"/>
      <c r="P52" s="75"/>
      <c r="Q52" s="82"/>
      <c r="R52" s="83"/>
      <c r="S52" s="84"/>
      <c r="T52" s="79"/>
      <c r="U52" s="85"/>
      <c r="V52" s="80" t="b">
        <f t="shared" si="2"/>
        <v>0</v>
      </c>
      <c r="W52" s="48" t="str">
        <f t="shared" si="3"/>
        <v/>
      </c>
      <c r="X52" s="48" t="str">
        <f t="shared" si="4"/>
        <v>_STORAGE</v>
      </c>
      <c r="Y52" s="48"/>
      <c r="Z52" s="48"/>
    </row>
    <row r="53" ht="18.0" customHeight="1">
      <c r="A53" s="86">
        <v>50.0</v>
      </c>
      <c r="B53" s="88"/>
      <c r="C53" s="68"/>
      <c r="D53" s="69" t="b">
        <f t="shared" si="1"/>
        <v>0</v>
      </c>
      <c r="E53" s="70"/>
      <c r="F53" s="72"/>
      <c r="G53" s="72"/>
      <c r="H53" s="68"/>
      <c r="I53" s="73"/>
      <c r="J53" s="69"/>
      <c r="K53" s="69"/>
      <c r="L53" s="72"/>
      <c r="M53" s="67"/>
      <c r="N53" s="72"/>
      <c r="O53" s="67"/>
      <c r="P53" s="75"/>
      <c r="Q53" s="89"/>
      <c r="R53" s="90"/>
      <c r="S53" s="91"/>
      <c r="T53" s="79"/>
      <c r="U53" s="85"/>
      <c r="V53" s="80" t="b">
        <f t="shared" si="2"/>
        <v>0</v>
      </c>
      <c r="W53" s="48" t="str">
        <f t="shared" si="3"/>
        <v/>
      </c>
      <c r="X53" s="48" t="str">
        <f t="shared" si="4"/>
        <v>_STORAGE</v>
      </c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hidden="1" customHeight="1">
      <c r="A55" s="92"/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</row>
    <row r="56" ht="18.0" hidden="1" customHeight="1">
      <c r="A56" s="92"/>
      <c r="B56" s="92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</row>
    <row r="57" ht="18.0" hidden="1" customHeight="1">
      <c r="A57" s="92"/>
      <c r="B57" s="92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</row>
    <row r="58" ht="18.0" hidden="1" customHeight="1">
      <c r="A58" s="92"/>
      <c r="B58" s="92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</row>
    <row r="59" ht="18.0" hidden="1" customHeight="1">
      <c r="A59" s="92"/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</row>
    <row r="60" ht="18.0" hidden="1" customHeight="1">
      <c r="A60" s="92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</row>
    <row r="61" ht="18.0" hidden="1" customHeight="1">
      <c r="A61" s="92"/>
      <c r="B61" s="92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</row>
    <row r="62" ht="18.0" hidden="1" customHeight="1">
      <c r="A62" s="92"/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</row>
    <row r="63" ht="18.0" hidden="1" customHeight="1">
      <c r="A63" s="92"/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</row>
    <row r="64" ht="18.0" hidden="1" customHeight="1">
      <c r="A64" s="92"/>
      <c r="B64" s="92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</row>
    <row r="65" ht="18.0" hidden="1" customHeight="1">
      <c r="A65" s="92"/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</row>
    <row r="66" ht="18.0" hidden="1" customHeight="1">
      <c r="A66" s="92"/>
      <c r="B66" s="92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</row>
    <row r="67" ht="18.0" hidden="1" customHeight="1">
      <c r="A67" s="92"/>
      <c r="B67" s="92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</row>
    <row r="68" ht="18.0" hidden="1" customHeight="1">
      <c r="A68" s="92"/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</row>
    <row r="69" ht="18.0" hidden="1" customHeight="1">
      <c r="A69" s="92"/>
      <c r="B69" s="92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</row>
    <row r="70" ht="18.0" hidden="1" customHeight="1">
      <c r="A70" s="92"/>
      <c r="B70" s="92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3">
    <mergeCell ref="Q2:S2"/>
    <mergeCell ref="R4:R53"/>
    <mergeCell ref="S4:S53"/>
  </mergeCells>
  <conditionalFormatting sqref="A2:P2 T2:U2">
    <cfRule type="cellIs" dxfId="0" priority="1" operator="equal">
      <formula>0</formula>
    </cfRule>
  </conditionalFormatting>
  <conditionalFormatting sqref="D4:E53">
    <cfRule type="cellIs" dxfId="0" priority="2" operator="equal">
      <formula>0</formula>
    </cfRule>
  </conditionalFormatting>
  <conditionalFormatting sqref="D4:E53">
    <cfRule type="containsText" dxfId="0" priority="3" operator="containsText" text="FALSE">
      <formula>NOT(ISERROR(SEARCH(("FALSE"),(D4))))</formula>
    </cfRule>
  </conditionalFormatting>
  <dataValidations>
    <dataValidation type="list" allowBlank="1" showErrorMessage="1" sqref="L4:L53">
      <formula1>INDIRECT(X4)</formula1>
    </dataValidation>
    <dataValidation type="list" allowBlank="1" showErrorMessage="1" sqref="N4:N53">
      <formula1>INDIRECT(X4)</formula1>
    </dataValidation>
    <dataValidation type="list" allowBlank="1" showErrorMessage="1" sqref="I4:I53">
      <formula1>Flavor!$J$2:$J$3</formula1>
    </dataValidation>
    <dataValidation type="list" allowBlank="1" showInputMessage="1" prompt="你將選取以下： - 未在規格清單內的特殊規格？" sqref="F4:F53">
      <formula1>"INTEL,AMD"</formula1>
    </dataValidation>
    <dataValidation type="list" allowBlank="1" showErrorMessage="1" sqref="S4">
      <formula1>Flavor!$H$2:$H$25</formula1>
    </dataValidation>
    <dataValidation type="list" allowBlank="1" showInputMessage="1" prompt="你將選取以下： - 未在規格清單內的特殊規格？" sqref="G4:G53">
      <formula1>INDIRECT(W4)</formula1>
    </dataValidation>
    <dataValidation type="list" allowBlank="1" showDropDown="1" showInputMessage="1" showErrorMessage="1" prompt="預設Private IP*1，無需填寫" sqref="K51">
      <formula1>"Private IP*1"</formula1>
    </dataValidation>
    <dataValidation type="list" allowBlank="1" showInputMessage="1" showErrorMessage="1" prompt="請下拉選單" sqref="C4:C53">
      <formula1>OS</formula1>
    </dataValidation>
    <dataValidation type="list" allowBlank="1" showInputMessage="1" showErrorMessage="1" prompt="請下拉選單" sqref="J51">
      <formula1>"不申請,Public IP*1,CNCS IP*1"</formula1>
    </dataValidation>
    <dataValidation type="list" allowBlank="1" showErrorMessage="1" sqref="E4:E53">
      <formula1>INDIRECT(V4)</formula1>
    </dataValidation>
    <dataValidation type="list" allowBlank="1" showInputMessage="1" showErrorMessage="1" prompt="請下拉選單" sqref="H4:H53">
      <formula1>"不申請 / No Request,外網 IP / Public IP,鴻海內網 / Foxconn Intranet,鴻海 DMZ / Foxconn DMZ,FII 內網 / FII Intranet,FII DMZ / FII DMZ"</formula1>
    </dataValidation>
    <dataValidation type="list" allowBlank="1" showInputMessage="1" showErrorMessage="1" prompt="需要加購服務請選Yes" sqref="P4:Q53">
      <formula1>"Yes"</formula1>
    </dataValidation>
    <dataValidation type="list" allowBlank="1" showInputMessage="1" showErrorMessage="1" prompt="備份週期為每天或每週_x000a_每週需選擇星期幾" sqref="R4">
      <formula1>Flavor!$G$2:$G$9</formula1>
    </dataValidation>
  </dataValidations>
  <printOptions/>
  <pageMargins bottom="0.75" footer="0.0" header="0.0" left="0.7" right="0.7" top="0.75"/>
  <pageSetup paperSize="9" scale="28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2">
    <tabColor rgb="FFE73F79"/>
    <pageSetUpPr/>
  </sheetPr>
  <sheetViews>
    <sheetView showGridLines="0" workbookViewId="0"/>
  </sheetViews>
  <sheetFormatPr customHeight="1" defaultColWidth="11.22" defaultRowHeight="15.0"/>
  <cols>
    <col customWidth="1" min="1" max="1" width="28.11"/>
    <col customWidth="1" min="2" max="2" width="19.33"/>
    <col customWidth="1" min="3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93" t="s">
        <v>119</v>
      </c>
      <c r="B2" s="94" t="s">
        <v>120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hidden="1" customHeight="1">
      <c r="A3" s="95" t="s">
        <v>121</v>
      </c>
      <c r="B3" s="94" t="s">
        <v>122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hidden="1" customHeight="1">
      <c r="A4" s="95" t="s">
        <v>123</v>
      </c>
      <c r="B4" s="94" t="s">
        <v>122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hidden="1" customHeight="1">
      <c r="A5" s="95" t="s">
        <v>124</v>
      </c>
      <c r="B5" s="94" t="s">
        <v>122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hidden="1" customHeight="1">
      <c r="A6" s="95" t="s">
        <v>125</v>
      </c>
      <c r="B6" s="94" t="s">
        <v>122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93" t="s">
        <v>126</v>
      </c>
      <c r="B7" s="94" t="s">
        <v>120</v>
      </c>
      <c r="C7" s="96" t="s">
        <v>127</v>
      </c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48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48"/>
      <c r="B10" s="48"/>
      <c r="C10" s="48"/>
      <c r="D10" s="97" t="s">
        <v>128</v>
      </c>
      <c r="E10" s="9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48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48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48"/>
      <c r="B16" s="48"/>
      <c r="C16" s="48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48"/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48"/>
      <c r="B21" s="48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48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dataValidations>
    <dataValidation type="list" allowBlank="1" showErrorMessage="1" sqref="B2:B7">
      <formula1>"停用 Disable,啟用 Enable"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">
    <pageSetUpPr/>
  </sheetPr>
  <sheetViews>
    <sheetView workbookViewId="0"/>
  </sheetViews>
  <sheetFormatPr customHeight="1" defaultColWidth="11.22" defaultRowHeight="15.0"/>
  <cols>
    <col customWidth="1" min="1" max="26" width="8.56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4">
    <tabColor rgb="FF28BAA1"/>
    <pageSetUpPr/>
  </sheetPr>
  <sheetViews>
    <sheetView showGridLines="0" workbookViewId="0"/>
  </sheetViews>
  <sheetFormatPr customHeight="1" defaultColWidth="11.22" defaultRowHeight="15.0"/>
  <cols>
    <col customWidth="1" min="1" max="1" width="4.67"/>
    <col customWidth="1" min="2" max="3" width="11.78"/>
    <col customWidth="1" min="4" max="4" width="16.67"/>
    <col customWidth="1" min="5" max="5" width="10.67"/>
    <col customWidth="1" min="6" max="6" width="21.0"/>
    <col customWidth="1" min="7" max="7" width="16.56"/>
    <col customWidth="1" min="8" max="8" width="36.56"/>
    <col customWidth="1" hidden="1" min="9" max="9" width="13.33"/>
    <col customWidth="1" min="10" max="10" width="25.67"/>
    <col customWidth="1" hidden="1" min="11" max="11" width="16.89"/>
    <col customWidth="1" min="12" max="12" width="12.78"/>
    <col customWidth="1" min="13" max="32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</row>
    <row r="2" ht="18.0" customHeight="1">
      <c r="A2" s="48"/>
      <c r="B2" s="48"/>
      <c r="C2" s="48"/>
      <c r="D2" s="98" t="s">
        <v>129</v>
      </c>
      <c r="E2" s="99"/>
      <c r="F2" s="99"/>
      <c r="G2" s="100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ht="18.0" customHeight="1">
      <c r="A3" s="101" t="s">
        <v>85</v>
      </c>
      <c r="B3" s="102" t="s">
        <v>130</v>
      </c>
      <c r="C3" s="102" t="s">
        <v>131</v>
      </c>
      <c r="D3" s="102" t="s">
        <v>132</v>
      </c>
      <c r="E3" s="102" t="s">
        <v>133</v>
      </c>
      <c r="F3" s="102" t="s">
        <v>134</v>
      </c>
      <c r="G3" s="103" t="s">
        <v>135</v>
      </c>
      <c r="H3" s="102" t="s">
        <v>136</v>
      </c>
      <c r="I3" s="103" t="s">
        <v>95</v>
      </c>
      <c r="J3" s="103" t="s">
        <v>92</v>
      </c>
      <c r="K3" s="103" t="s">
        <v>94</v>
      </c>
      <c r="L3" s="101" t="s">
        <v>137</v>
      </c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</row>
    <row r="4" ht="18.0" customHeight="1">
      <c r="A4" s="104" t="s">
        <v>104</v>
      </c>
      <c r="B4" s="104" t="s">
        <v>138</v>
      </c>
      <c r="C4" s="104" t="s">
        <v>139</v>
      </c>
      <c r="D4" s="104" t="s">
        <v>140</v>
      </c>
      <c r="E4" s="104">
        <v>80.0</v>
      </c>
      <c r="F4" s="104" t="s">
        <v>141</v>
      </c>
      <c r="G4" s="104" t="s">
        <v>142</v>
      </c>
      <c r="H4" s="104" t="s">
        <v>143</v>
      </c>
      <c r="I4" s="104" t="s">
        <v>144</v>
      </c>
      <c r="J4" s="104" t="s">
        <v>110</v>
      </c>
      <c r="K4" s="104"/>
      <c r="L4" s="10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</row>
    <row r="5" ht="18.0" customHeight="1">
      <c r="A5" s="105">
        <v>1.0</v>
      </c>
      <c r="B5" s="106"/>
      <c r="C5" s="106"/>
      <c r="D5" s="107"/>
      <c r="E5" s="108"/>
      <c r="F5" s="109"/>
      <c r="G5" s="110" t="str">
        <f t="shared" ref="G5:G19" si="1">IF(D5&lt;&gt;"","None","")</f>
        <v/>
      </c>
      <c r="H5" s="111"/>
      <c r="I5" s="112"/>
      <c r="J5" s="113"/>
      <c r="K5" s="114"/>
      <c r="L5" s="115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</row>
    <row r="6" ht="18.75" customHeight="1">
      <c r="A6" s="116"/>
      <c r="B6" s="116"/>
      <c r="C6" s="116"/>
      <c r="D6" s="107"/>
      <c r="E6" s="109"/>
      <c r="F6" s="109"/>
      <c r="G6" s="110" t="str">
        <f t="shared" si="1"/>
        <v/>
      </c>
      <c r="H6" s="111"/>
      <c r="I6" s="116"/>
      <c r="J6" s="116"/>
      <c r="K6" s="116"/>
      <c r="L6" s="116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</row>
    <row r="7" ht="18.0" customHeight="1">
      <c r="A7" s="117"/>
      <c r="B7" s="117"/>
      <c r="C7" s="117"/>
      <c r="D7" s="107"/>
      <c r="E7" s="109"/>
      <c r="F7" s="109"/>
      <c r="G7" s="110" t="str">
        <f t="shared" si="1"/>
        <v/>
      </c>
      <c r="H7" s="111"/>
      <c r="I7" s="117"/>
      <c r="J7" s="117"/>
      <c r="K7" s="117"/>
      <c r="L7" s="117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</row>
    <row r="8" ht="18.0" customHeight="1">
      <c r="A8" s="105">
        <v>2.0</v>
      </c>
      <c r="B8" s="106"/>
      <c r="C8" s="106"/>
      <c r="D8" s="107"/>
      <c r="E8" s="108"/>
      <c r="F8" s="109"/>
      <c r="G8" s="110" t="str">
        <f t="shared" si="1"/>
        <v/>
      </c>
      <c r="H8" s="111"/>
      <c r="I8" s="112"/>
      <c r="J8" s="113"/>
      <c r="K8" s="114"/>
      <c r="L8" s="115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</row>
    <row r="9" ht="18.0" customHeight="1">
      <c r="A9" s="116"/>
      <c r="B9" s="116"/>
      <c r="C9" s="116"/>
      <c r="D9" s="107"/>
      <c r="E9" s="109"/>
      <c r="F9" s="109"/>
      <c r="G9" s="110" t="str">
        <f t="shared" si="1"/>
        <v/>
      </c>
      <c r="H9" s="111"/>
      <c r="I9" s="116"/>
      <c r="J9" s="116"/>
      <c r="K9" s="116"/>
      <c r="L9" s="116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</row>
    <row r="10" ht="18.0" customHeight="1">
      <c r="A10" s="117"/>
      <c r="B10" s="117"/>
      <c r="C10" s="117"/>
      <c r="D10" s="107"/>
      <c r="E10" s="109"/>
      <c r="F10" s="109"/>
      <c r="G10" s="110" t="str">
        <f t="shared" si="1"/>
        <v/>
      </c>
      <c r="H10" s="111"/>
      <c r="I10" s="117"/>
      <c r="J10" s="117"/>
      <c r="K10" s="117"/>
      <c r="L10" s="117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</row>
    <row r="11" ht="18.0" customHeight="1">
      <c r="A11" s="118">
        <v>3.0</v>
      </c>
      <c r="B11" s="106"/>
      <c r="C11" s="106"/>
      <c r="D11" s="107"/>
      <c r="E11" s="108"/>
      <c r="F11" s="109"/>
      <c r="G11" s="110" t="str">
        <f t="shared" si="1"/>
        <v/>
      </c>
      <c r="H11" s="111"/>
      <c r="I11" s="112"/>
      <c r="J11" s="113"/>
      <c r="K11" s="114"/>
      <c r="L11" s="119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</row>
    <row r="12" ht="18.0" customHeight="1">
      <c r="A12" s="116"/>
      <c r="B12" s="116"/>
      <c r="C12" s="116"/>
      <c r="D12" s="107"/>
      <c r="E12" s="109"/>
      <c r="F12" s="109"/>
      <c r="G12" s="110" t="str">
        <f t="shared" si="1"/>
        <v/>
      </c>
      <c r="H12" s="111"/>
      <c r="I12" s="116"/>
      <c r="J12" s="116"/>
      <c r="K12" s="116"/>
      <c r="L12" s="116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</row>
    <row r="13" ht="18.0" customHeight="1">
      <c r="A13" s="117"/>
      <c r="B13" s="117"/>
      <c r="C13" s="117"/>
      <c r="D13" s="107"/>
      <c r="E13" s="109"/>
      <c r="F13" s="109"/>
      <c r="G13" s="110" t="str">
        <f t="shared" si="1"/>
        <v/>
      </c>
      <c r="H13" s="111"/>
      <c r="I13" s="117"/>
      <c r="J13" s="117"/>
      <c r="K13" s="117"/>
      <c r="L13" s="117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</row>
    <row r="14" ht="18.0" customHeight="1">
      <c r="A14" s="105">
        <v>4.0</v>
      </c>
      <c r="B14" s="106"/>
      <c r="C14" s="106"/>
      <c r="D14" s="107"/>
      <c r="E14" s="108"/>
      <c r="F14" s="109"/>
      <c r="G14" s="110" t="str">
        <f t="shared" si="1"/>
        <v/>
      </c>
      <c r="H14" s="111"/>
      <c r="I14" s="112"/>
      <c r="J14" s="113"/>
      <c r="K14" s="114"/>
      <c r="L14" s="120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</row>
    <row r="15" ht="18.0" customHeight="1">
      <c r="A15" s="116"/>
      <c r="B15" s="116"/>
      <c r="C15" s="116"/>
      <c r="D15" s="107"/>
      <c r="E15" s="109"/>
      <c r="F15" s="109"/>
      <c r="G15" s="110" t="str">
        <f t="shared" si="1"/>
        <v/>
      </c>
      <c r="H15" s="111"/>
      <c r="I15" s="116"/>
      <c r="J15" s="116"/>
      <c r="K15" s="116"/>
      <c r="L15" s="116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</row>
    <row r="16" ht="18.0" customHeight="1">
      <c r="A16" s="117"/>
      <c r="B16" s="117"/>
      <c r="C16" s="117"/>
      <c r="D16" s="107"/>
      <c r="E16" s="109"/>
      <c r="F16" s="109"/>
      <c r="G16" s="110" t="str">
        <f t="shared" si="1"/>
        <v/>
      </c>
      <c r="H16" s="111"/>
      <c r="I16" s="117"/>
      <c r="J16" s="117"/>
      <c r="K16" s="117"/>
      <c r="L16" s="117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</row>
    <row r="17" ht="18.0" customHeight="1">
      <c r="A17" s="105">
        <v>5.0</v>
      </c>
      <c r="B17" s="106"/>
      <c r="C17" s="106"/>
      <c r="D17" s="107"/>
      <c r="E17" s="108"/>
      <c r="F17" s="109"/>
      <c r="G17" s="110" t="str">
        <f t="shared" si="1"/>
        <v/>
      </c>
      <c r="H17" s="111"/>
      <c r="I17" s="112"/>
      <c r="J17" s="113"/>
      <c r="K17" s="114"/>
      <c r="L17" s="120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</row>
    <row r="18" ht="18.0" customHeight="1">
      <c r="A18" s="116"/>
      <c r="B18" s="116"/>
      <c r="C18" s="116"/>
      <c r="D18" s="107"/>
      <c r="E18" s="109"/>
      <c r="F18" s="109"/>
      <c r="G18" s="110" t="str">
        <f t="shared" si="1"/>
        <v/>
      </c>
      <c r="H18" s="111"/>
      <c r="I18" s="116"/>
      <c r="J18" s="116"/>
      <c r="K18" s="116"/>
      <c r="L18" s="116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</row>
    <row r="19" ht="18.0" customHeight="1">
      <c r="A19" s="117"/>
      <c r="B19" s="117"/>
      <c r="C19" s="117"/>
      <c r="D19" s="107"/>
      <c r="E19" s="109"/>
      <c r="F19" s="109"/>
      <c r="G19" s="110" t="str">
        <f t="shared" si="1"/>
        <v/>
      </c>
      <c r="H19" s="107"/>
      <c r="I19" s="117"/>
      <c r="J19" s="117"/>
      <c r="K19" s="117"/>
      <c r="L19" s="117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</row>
    <row r="20" ht="18.0" customHeight="1">
      <c r="A20" s="96"/>
      <c r="B20" s="96"/>
      <c r="C20" s="96"/>
      <c r="D20" s="96"/>
      <c r="E20" s="96"/>
      <c r="F20" s="96"/>
      <c r="G20" s="96"/>
      <c r="H20" s="96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</row>
    <row r="21" ht="18.0" hidden="1" customHeight="1">
      <c r="A21" s="96"/>
      <c r="B21" s="96"/>
      <c r="C21" s="96"/>
      <c r="D21" s="96"/>
      <c r="E21" s="96"/>
      <c r="F21" s="96"/>
      <c r="G21" s="96"/>
      <c r="H21" s="96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</row>
    <row r="22" ht="18.0" hidden="1" customHeight="1">
      <c r="A22" s="97"/>
      <c r="B22" s="97"/>
      <c r="C22" s="97"/>
      <c r="D22" s="97"/>
      <c r="E22" s="97"/>
      <c r="F22" s="97"/>
      <c r="G22" s="97"/>
      <c r="H22" s="97"/>
      <c r="I22" s="97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</row>
    <row r="23" ht="18.0" hidden="1" customHeight="1">
      <c r="A23" s="97"/>
      <c r="B23" s="97"/>
      <c r="C23" s="97"/>
      <c r="D23" s="97"/>
      <c r="E23" s="97"/>
      <c r="F23" s="97"/>
      <c r="G23" s="121" t="s">
        <v>145</v>
      </c>
      <c r="I23" s="97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</row>
    <row r="24" ht="18.0" hidden="1" customHeight="1">
      <c r="A24" s="97"/>
      <c r="B24" s="97"/>
      <c r="C24" s="97"/>
      <c r="D24" s="97"/>
      <c r="E24" s="97"/>
      <c r="F24" s="97"/>
      <c r="G24" s="122" t="s">
        <v>146</v>
      </c>
      <c r="H24" s="122" t="s">
        <v>147</v>
      </c>
      <c r="I24" s="97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</row>
    <row r="25" ht="18.0" hidden="1" customHeight="1">
      <c r="A25" s="97"/>
      <c r="B25" s="97"/>
      <c r="C25" s="97"/>
      <c r="D25" s="97"/>
      <c r="E25" s="97"/>
      <c r="F25" s="97"/>
      <c r="G25" s="123" t="s">
        <v>141</v>
      </c>
      <c r="H25" s="123" t="s">
        <v>142</v>
      </c>
      <c r="I25" s="97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</row>
    <row r="26" ht="18.0" hidden="1" customHeight="1">
      <c r="A26" s="97"/>
      <c r="B26" s="97"/>
      <c r="C26" s="97"/>
      <c r="D26" s="97"/>
      <c r="E26" s="97"/>
      <c r="F26" s="97"/>
      <c r="G26" s="123" t="s">
        <v>148</v>
      </c>
      <c r="H26" s="123" t="s">
        <v>149</v>
      </c>
      <c r="I26" s="97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</row>
    <row r="27" ht="18.0" hidden="1" customHeight="1">
      <c r="A27" s="97"/>
      <c r="B27" s="97"/>
      <c r="C27" s="97"/>
      <c r="D27" s="97"/>
      <c r="E27" s="97"/>
      <c r="F27" s="97"/>
      <c r="G27" s="123" t="s">
        <v>150</v>
      </c>
      <c r="H27" s="123"/>
      <c r="I27" s="97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</row>
    <row r="28" ht="18.0" hidden="1" customHeight="1">
      <c r="A28" s="97"/>
      <c r="B28" s="97" t="str">
        <f t="array" ref="B28">INDEX($B$2:$B$12,SMALL(IF($B$2:$B$12&lt;&gt;"",ROW($B$2:$B$12),4^8),ROW(B4)))&amp;""</f>
        <v>#NUM!</v>
      </c>
      <c r="C28" s="97"/>
      <c r="D28" s="97"/>
      <c r="E28" s="97"/>
      <c r="F28" s="97"/>
      <c r="G28" s="97"/>
      <c r="H28" s="97"/>
      <c r="I28" s="97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</row>
    <row r="29" ht="18.0" hidden="1" customHeight="1">
      <c r="A29" s="97"/>
      <c r="B29" s="97" t="str">
        <f t="array" ref="B29">INDEX($B$2:$B$12,SMALL(IF($B$2:$B$12&lt;&gt;"",ROW($B$2:$B$12),4^8),ROW(B5)))&amp;""</f>
        <v>#NUM!</v>
      </c>
      <c r="C29" s="97"/>
      <c r="D29" s="97"/>
      <c r="E29" s="97"/>
      <c r="F29" s="97"/>
      <c r="G29" s="97"/>
      <c r="H29" s="97"/>
      <c r="I29" s="97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</row>
    <row r="30" ht="18.0" hidden="1" customHeight="1">
      <c r="A30" s="97"/>
      <c r="B30" s="97" t="str">
        <f t="array" ref="B30">INDEX($B$2:$B$12,SMALL(IF($B$2:$B$12&lt;&gt;"",ROW($B$2:$B$12),4^8),ROW(B6)))&amp;""</f>
        <v>#NUM!</v>
      </c>
      <c r="C30" s="97"/>
      <c r="D30" s="97"/>
      <c r="E30" s="97"/>
      <c r="F30" s="97"/>
      <c r="G30" s="97"/>
      <c r="H30" s="97"/>
      <c r="I30" s="97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</row>
    <row r="31" ht="18.0" hidden="1" customHeight="1">
      <c r="A31" s="97"/>
      <c r="B31" s="97" t="str">
        <f t="array" ref="B31">INDEX($B$2:$B$12,SMALL(IF($B$2:$B$12&lt;&gt;"",ROW($B$2:$B$12),4^8),ROW(B7)))&amp;""</f>
        <v>#NUM!</v>
      </c>
      <c r="C31" s="97"/>
      <c r="D31" s="97"/>
      <c r="E31" s="97"/>
      <c r="F31" s="97"/>
      <c r="G31" s="97"/>
      <c r="H31" s="97"/>
      <c r="I31" s="97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</row>
    <row r="32" ht="18.0" hidden="1" customHeight="1">
      <c r="A32" s="97"/>
      <c r="B32" s="97" t="str">
        <f t="array" ref="B32">INDEX($B$2:$B$12,SMALL(IF($B$2:$B$12&lt;&gt;"",ROW($B$2:$B$12),4^8),ROW(B8)))&amp;""</f>
        <v>#NUM!</v>
      </c>
      <c r="C32" s="97"/>
      <c r="D32" s="97"/>
      <c r="E32" s="97"/>
      <c r="F32" s="97"/>
      <c r="G32" s="97"/>
      <c r="H32" s="97"/>
      <c r="I32" s="97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</row>
    <row r="33" ht="18.0" hidden="1" customHeight="1">
      <c r="A33" s="97"/>
      <c r="B33" s="97" t="str">
        <f t="array" ref="B33">INDEX($B$2:$B$12,SMALL(IF($B$2:$B$12&lt;&gt;"",ROW($B$2:$B$12),4^8),ROW(B9)))&amp;""</f>
        <v>#NUM!</v>
      </c>
      <c r="C33" s="97"/>
      <c r="D33" s="97"/>
      <c r="E33" s="97"/>
      <c r="F33" s="97"/>
      <c r="G33" s="97"/>
      <c r="H33" s="97"/>
      <c r="I33" s="97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</row>
    <row r="34" ht="18.0" hidden="1" customHeight="1">
      <c r="A34" s="97"/>
      <c r="B34" s="97" t="str">
        <f t="array" ref="B34">INDEX($B$2:$B$12,SMALL(IF($B$2:$B$12&lt;&gt;"",ROW($B$2:$B$12),4^8),ROW(B10)))&amp;""</f>
        <v>#NUM!</v>
      </c>
      <c r="C34" s="97"/>
      <c r="D34" s="97"/>
      <c r="E34" s="97"/>
      <c r="F34" s="97"/>
      <c r="G34" s="97"/>
      <c r="H34" s="97"/>
      <c r="I34" s="97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</row>
    <row r="35" ht="18.0" hidden="1" customHeight="1">
      <c r="A35" s="97"/>
      <c r="B35" s="97" t="str">
        <f t="array" ref="B35">INDEX($B$2:$B$12,SMALL(IF($B$2:$B$12&lt;&gt;"",ROW($B$2:$B$12),4^8),ROW(B11)))&amp;""</f>
        <v>#NUM!</v>
      </c>
      <c r="C35" s="97"/>
      <c r="D35" s="97"/>
      <c r="E35" s="97"/>
      <c r="F35" s="97"/>
      <c r="G35" s="97"/>
      <c r="H35" s="97"/>
      <c r="I35" s="97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</row>
    <row r="36" ht="18.0" hidden="1" customHeight="1">
      <c r="A36" s="97"/>
      <c r="B36" s="97" t="str">
        <f t="array" ref="B36">INDEX($B$2:$B$12,SMALL(IF($B$2:$B$12&lt;&gt;"",ROW($B$2:$B$12),4^8),ROW(B12)))&amp;""</f>
        <v>#NUM!</v>
      </c>
      <c r="C36" s="97"/>
      <c r="D36" s="97"/>
      <c r="E36" s="97"/>
      <c r="F36" s="97"/>
      <c r="G36" s="97"/>
      <c r="H36" s="97"/>
      <c r="I36" s="97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</row>
    <row r="37" ht="18.0" hidden="1" customHeight="1">
      <c r="A37" s="97"/>
      <c r="B37" s="97" t="str">
        <f t="array" ref="B37">INDEX($B$2:$B$12,SMALL(IF($B$2:$B$12&lt;&gt;"",ROW($B$2:$B$12),4^8),ROW(#REF!)))&amp;""</f>
        <v>#REF!</v>
      </c>
      <c r="C37" s="97"/>
      <c r="D37" s="97"/>
      <c r="E37" s="97"/>
      <c r="F37" s="97"/>
      <c r="G37" s="97"/>
      <c r="H37" s="97"/>
      <c r="I37" s="97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</row>
    <row r="38" ht="18.0" hidden="1" customHeight="1">
      <c r="A38" s="97"/>
      <c r="B38" s="97" t="str">
        <f t="array" ref="B38">INDEX($B$2:$B$12,SMALL(IF($B$2:$B$12&lt;&gt;"",ROW($B$2:$B$12),4^8),ROW(#REF!)))&amp;""</f>
        <v>#REF!</v>
      </c>
      <c r="C38" s="97"/>
      <c r="D38" s="97"/>
      <c r="E38" s="97"/>
      <c r="F38" s="97"/>
      <c r="G38" s="97"/>
      <c r="H38" s="97"/>
      <c r="I38" s="97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</row>
    <row r="39" ht="18.0" hidden="1" customHeight="1">
      <c r="A39" s="97"/>
      <c r="B39" s="97"/>
      <c r="C39" s="97"/>
      <c r="D39" s="97"/>
      <c r="E39" s="97"/>
      <c r="F39" s="97"/>
      <c r="G39" s="97"/>
      <c r="H39" s="97"/>
      <c r="I39" s="97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</row>
    <row r="40" ht="18.0" hidden="1" customHeight="1">
      <c r="A40" s="97"/>
      <c r="B40" s="97"/>
      <c r="C40" s="97"/>
      <c r="D40" s="97"/>
      <c r="E40" s="97"/>
      <c r="F40" s="97"/>
      <c r="G40" s="97"/>
      <c r="H40" s="97"/>
      <c r="I40" s="97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</row>
    <row r="41" ht="18.0" hidden="1" customHeight="1">
      <c r="A41" s="97"/>
      <c r="B41" s="97"/>
      <c r="C41" s="97"/>
      <c r="D41" s="97"/>
      <c r="E41" s="97"/>
      <c r="F41" s="97"/>
      <c r="G41" s="97"/>
      <c r="H41" s="97"/>
      <c r="I41" s="97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</row>
    <row r="42" ht="18.0" hidden="1" customHeight="1">
      <c r="A42" s="97"/>
      <c r="B42" s="97"/>
      <c r="C42" s="97"/>
      <c r="D42" s="97"/>
      <c r="E42" s="97"/>
      <c r="F42" s="97"/>
      <c r="G42" s="97"/>
      <c r="H42" s="97"/>
      <c r="I42" s="97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</row>
    <row r="43" ht="18.0" hidden="1" customHeight="1">
      <c r="A43" s="96"/>
      <c r="B43" s="96" t="str">
        <f>IF(B5=0,"",B5)</f>
        <v/>
      </c>
      <c r="C43" s="96"/>
      <c r="D43" s="96"/>
      <c r="E43" s="96"/>
      <c r="F43" s="96"/>
      <c r="G43" s="96"/>
      <c r="H43" s="96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</row>
    <row r="44" ht="18.0" hidden="1" customHeight="1">
      <c r="A44" s="96"/>
      <c r="B44" s="96" t="str">
        <f>IF(B8=0,"",B8)</f>
        <v/>
      </c>
      <c r="C44" s="96"/>
      <c r="D44" s="96"/>
      <c r="E44" s="96"/>
      <c r="F44" s="96"/>
      <c r="G44" s="96"/>
      <c r="H44" s="96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</row>
    <row r="45" ht="18.0" hidden="1" customHeight="1">
      <c r="A45" s="96"/>
      <c r="B45" s="96" t="str">
        <f>IF(B11=0,"",B11)</f>
        <v/>
      </c>
      <c r="C45" s="96"/>
      <c r="D45" s="96"/>
      <c r="E45" s="96"/>
      <c r="F45" s="96"/>
      <c r="G45" s="96"/>
      <c r="H45" s="96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</row>
    <row r="46" ht="18.0" hidden="1" customHeight="1">
      <c r="A46" s="96"/>
      <c r="B46" s="96" t="str">
        <f>IF(B14=0,"",B14)</f>
        <v/>
      </c>
      <c r="C46" s="96"/>
      <c r="D46" s="96"/>
      <c r="E46" s="96"/>
      <c r="F46" s="96"/>
      <c r="G46" s="96"/>
      <c r="H46" s="96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</row>
    <row r="47" ht="18.0" hidden="1" customHeight="1">
      <c r="A47" s="96"/>
      <c r="B47" s="96" t="str">
        <f>IF(B17=0,"",B17)</f>
        <v/>
      </c>
      <c r="C47" s="96"/>
      <c r="D47" s="96"/>
      <c r="E47" s="96"/>
      <c r="F47" s="96"/>
      <c r="G47" s="96"/>
      <c r="H47" s="96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</row>
    <row r="48" ht="18.0" hidden="1" customHeight="1">
      <c r="A48" s="96"/>
      <c r="B48" s="96"/>
      <c r="C48" s="96"/>
      <c r="D48" s="96"/>
      <c r="E48" s="96"/>
      <c r="F48" s="96"/>
      <c r="G48" s="96"/>
      <c r="H48" s="96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</row>
    <row r="49" ht="18.0" hidden="1" customHeight="1">
      <c r="A49" s="96"/>
      <c r="B49" s="96"/>
      <c r="C49" s="96"/>
      <c r="D49" s="96"/>
      <c r="E49" s="96"/>
      <c r="F49" s="96"/>
      <c r="G49" s="96"/>
      <c r="H49" s="96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</row>
    <row r="50" ht="18.0" hidden="1" customHeight="1">
      <c r="A50" s="96"/>
      <c r="B50" s="96"/>
      <c r="C50" s="96"/>
      <c r="D50" s="96"/>
      <c r="E50" s="96"/>
      <c r="F50" s="96"/>
      <c r="G50" s="96"/>
      <c r="H50" s="96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</row>
    <row r="51" ht="18.0" customHeight="1">
      <c r="A51" s="96"/>
      <c r="B51" s="96"/>
      <c r="C51" s="96"/>
      <c r="D51" s="96"/>
      <c r="E51" s="96"/>
      <c r="F51" s="96"/>
      <c r="G51" s="96"/>
      <c r="H51" s="96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</row>
    <row r="52" ht="18.0" customHeight="1">
      <c r="A52" s="96"/>
      <c r="B52" s="96"/>
      <c r="C52" s="96"/>
      <c r="D52" s="96"/>
      <c r="E52" s="96"/>
      <c r="F52" s="96"/>
      <c r="G52" s="96"/>
      <c r="H52" s="96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</row>
    <row r="53" ht="18.0" customHeight="1">
      <c r="A53" s="96"/>
      <c r="B53" s="96"/>
      <c r="C53" s="96"/>
      <c r="D53" s="96"/>
      <c r="E53" s="96"/>
      <c r="F53" s="96"/>
      <c r="G53" s="96"/>
      <c r="H53" s="96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</row>
    <row r="54" ht="18.0" customHeight="1">
      <c r="A54" s="96"/>
      <c r="B54" s="96"/>
      <c r="C54" s="96"/>
      <c r="D54" s="96"/>
      <c r="E54" s="96"/>
      <c r="F54" s="96"/>
      <c r="G54" s="96"/>
      <c r="H54" s="96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</row>
    <row r="55" ht="18.0" customHeight="1">
      <c r="A55" s="96"/>
      <c r="B55" s="96"/>
      <c r="C55" s="96"/>
      <c r="D55" s="96"/>
      <c r="E55" s="96"/>
      <c r="F55" s="96"/>
      <c r="G55" s="96"/>
      <c r="H55" s="96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</row>
    <row r="56" ht="18.0" customHeight="1">
      <c r="A56" s="96"/>
      <c r="B56" s="96"/>
      <c r="C56" s="96"/>
      <c r="D56" s="96"/>
      <c r="E56" s="96"/>
      <c r="F56" s="96"/>
      <c r="G56" s="96"/>
      <c r="H56" s="96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8"/>
      <c r="AB80" s="48"/>
      <c r="AC80" s="48"/>
      <c r="AD80" s="48"/>
      <c r="AE80" s="48"/>
      <c r="AF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8"/>
      <c r="AB84" s="48"/>
      <c r="AC84" s="48"/>
      <c r="AD84" s="48"/>
      <c r="AE84" s="48"/>
      <c r="AF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  <c r="AB882" s="48"/>
      <c r="AC882" s="48"/>
      <c r="AD882" s="48"/>
      <c r="AE882" s="48"/>
      <c r="AF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  <c r="AB886" s="48"/>
      <c r="AC886" s="48"/>
      <c r="AD886" s="48"/>
      <c r="AE886" s="48"/>
      <c r="AF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  <c r="AB888" s="48"/>
      <c r="AC888" s="48"/>
      <c r="AD888" s="48"/>
      <c r="AE888" s="48"/>
      <c r="AF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  <c r="AB892" s="48"/>
      <c r="AC892" s="48"/>
      <c r="AD892" s="48"/>
      <c r="AE892" s="48"/>
      <c r="AF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  <c r="AB893" s="48"/>
      <c r="AC893" s="48"/>
      <c r="AD893" s="48"/>
      <c r="AE893" s="48"/>
      <c r="AF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  <c r="AB896" s="48"/>
      <c r="AC896" s="48"/>
      <c r="AD896" s="48"/>
      <c r="AE896" s="48"/>
      <c r="AF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  <c r="AB897" s="48"/>
      <c r="AC897" s="48"/>
      <c r="AD897" s="48"/>
      <c r="AE897" s="48"/>
      <c r="AF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  <c r="AB907" s="48"/>
      <c r="AC907" s="48"/>
      <c r="AD907" s="48"/>
      <c r="AE907" s="48"/>
      <c r="AF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  <c r="AB908" s="48"/>
      <c r="AC908" s="48"/>
      <c r="AD908" s="48"/>
      <c r="AE908" s="48"/>
      <c r="AF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  <c r="AB910" s="48"/>
      <c r="AC910" s="48"/>
      <c r="AD910" s="48"/>
      <c r="AE910" s="48"/>
      <c r="AF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  <c r="AB911" s="48"/>
      <c r="AC911" s="48"/>
      <c r="AD911" s="48"/>
      <c r="AE911" s="48"/>
      <c r="AF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  <c r="AB912" s="48"/>
      <c r="AC912" s="48"/>
      <c r="AD912" s="48"/>
      <c r="AE912" s="48"/>
      <c r="AF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  <c r="AB913" s="48"/>
      <c r="AC913" s="48"/>
      <c r="AD913" s="48"/>
      <c r="AE913" s="48"/>
      <c r="AF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  <c r="AB914" s="48"/>
      <c r="AC914" s="48"/>
      <c r="AD914" s="48"/>
      <c r="AE914" s="48"/>
      <c r="AF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  <c r="AB915" s="48"/>
      <c r="AC915" s="48"/>
      <c r="AD915" s="48"/>
      <c r="AE915" s="48"/>
      <c r="AF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  <c r="AB916" s="48"/>
      <c r="AC916" s="48"/>
      <c r="AD916" s="48"/>
      <c r="AE916" s="48"/>
      <c r="AF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  <c r="AB919" s="48"/>
      <c r="AC919" s="48"/>
      <c r="AD919" s="48"/>
      <c r="AE919" s="48"/>
      <c r="AF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  <c r="AB920" s="48"/>
      <c r="AC920" s="48"/>
      <c r="AD920" s="48"/>
      <c r="AE920" s="48"/>
      <c r="AF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  <c r="AB923" s="48"/>
      <c r="AC923" s="48"/>
      <c r="AD923" s="48"/>
      <c r="AE923" s="48"/>
      <c r="AF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  <c r="AB929" s="48"/>
      <c r="AC929" s="48"/>
      <c r="AD929" s="48"/>
      <c r="AE929" s="48"/>
      <c r="AF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  <c r="AB936" s="48"/>
      <c r="AC936" s="48"/>
      <c r="AD936" s="48"/>
      <c r="AE936" s="48"/>
      <c r="AF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  <c r="AB937" s="48"/>
      <c r="AC937" s="48"/>
      <c r="AD937" s="48"/>
      <c r="AE937" s="48"/>
      <c r="AF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  <c r="AB947" s="48"/>
      <c r="AC947" s="48"/>
      <c r="AD947" s="48"/>
      <c r="AE947" s="48"/>
      <c r="AF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  <c r="AB948" s="48"/>
      <c r="AC948" s="48"/>
      <c r="AD948" s="48"/>
      <c r="AE948" s="48"/>
      <c r="AF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  <c r="AB949" s="48"/>
      <c r="AC949" s="48"/>
      <c r="AD949" s="48"/>
      <c r="AE949" s="48"/>
      <c r="AF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  <c r="AB950" s="48"/>
      <c r="AC950" s="48"/>
      <c r="AD950" s="48"/>
      <c r="AE950" s="48"/>
      <c r="AF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  <c r="AB953" s="48"/>
      <c r="AC953" s="48"/>
      <c r="AD953" s="48"/>
      <c r="AE953" s="48"/>
      <c r="AF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  <c r="AB954" s="48"/>
      <c r="AC954" s="48"/>
      <c r="AD954" s="48"/>
      <c r="AE954" s="48"/>
      <c r="AF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  <c r="AB955" s="48"/>
      <c r="AC955" s="48"/>
      <c r="AD955" s="48"/>
      <c r="AE955" s="48"/>
      <c r="AF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  <c r="AB956" s="48"/>
      <c r="AC956" s="48"/>
      <c r="AD956" s="48"/>
      <c r="AE956" s="48"/>
      <c r="AF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  <c r="AB959" s="48"/>
      <c r="AC959" s="48"/>
      <c r="AD959" s="48"/>
      <c r="AE959" s="48"/>
      <c r="AF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  <c r="AB960" s="48"/>
      <c r="AC960" s="48"/>
      <c r="AD960" s="48"/>
      <c r="AE960" s="48"/>
      <c r="AF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AB967" s="48"/>
      <c r="AC967" s="48"/>
      <c r="AD967" s="48"/>
      <c r="AE967" s="48"/>
      <c r="AF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AB968" s="48"/>
      <c r="AC968" s="48"/>
      <c r="AD968" s="48"/>
      <c r="AE968" s="48"/>
      <c r="AF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  <c r="AB972" s="48"/>
      <c r="AC972" s="48"/>
      <c r="AD972" s="48"/>
      <c r="AE972" s="48"/>
      <c r="AF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  <c r="AB973" s="48"/>
      <c r="AC973" s="48"/>
      <c r="AD973" s="48"/>
      <c r="AE973" s="48"/>
      <c r="AF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  <c r="AB974" s="48"/>
      <c r="AC974" s="48"/>
      <c r="AD974" s="48"/>
      <c r="AE974" s="48"/>
      <c r="AF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  <c r="AB978" s="48"/>
      <c r="AC978" s="48"/>
      <c r="AD978" s="48"/>
      <c r="AE978" s="48"/>
      <c r="AF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  <c r="AB984" s="48"/>
      <c r="AC984" s="48"/>
      <c r="AD984" s="48"/>
      <c r="AE984" s="48"/>
      <c r="AF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  <c r="AB985" s="48"/>
      <c r="AC985" s="48"/>
      <c r="AD985" s="48"/>
      <c r="AE985" s="48"/>
      <c r="AF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  <c r="AB990" s="48"/>
      <c r="AC990" s="48"/>
      <c r="AD990" s="48"/>
      <c r="AE990" s="48"/>
      <c r="AF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  <c r="AB991" s="48"/>
      <c r="AC991" s="48"/>
      <c r="AD991" s="48"/>
      <c r="AE991" s="48"/>
      <c r="AF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  <c r="AB992" s="48"/>
      <c r="AC992" s="48"/>
      <c r="AD992" s="48"/>
      <c r="AE992" s="48"/>
      <c r="AF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  <c r="AB995" s="48"/>
      <c r="AC995" s="48"/>
      <c r="AD995" s="48"/>
      <c r="AE995" s="48"/>
      <c r="AF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  <c r="AB996" s="48"/>
      <c r="AC996" s="48"/>
      <c r="AD996" s="48"/>
      <c r="AE996" s="48"/>
      <c r="AF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  <c r="AB997" s="48"/>
      <c r="AC997" s="48"/>
      <c r="AD997" s="48"/>
      <c r="AE997" s="48"/>
      <c r="AF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</row>
  </sheetData>
  <mergeCells count="37">
    <mergeCell ref="D2:G2"/>
    <mergeCell ref="B5:B7"/>
    <mergeCell ref="C5:C7"/>
    <mergeCell ref="I5:I7"/>
    <mergeCell ref="J5:J7"/>
    <mergeCell ref="K5:K7"/>
    <mergeCell ref="L5:L7"/>
    <mergeCell ref="A14:A16"/>
    <mergeCell ref="B14:B16"/>
    <mergeCell ref="C14:C16"/>
    <mergeCell ref="A17:A19"/>
    <mergeCell ref="B17:B19"/>
    <mergeCell ref="C17:C19"/>
    <mergeCell ref="A5:A7"/>
    <mergeCell ref="A8:A10"/>
    <mergeCell ref="B8:B10"/>
    <mergeCell ref="C8:C10"/>
    <mergeCell ref="A11:A13"/>
    <mergeCell ref="B11:B13"/>
    <mergeCell ref="C11:C13"/>
    <mergeCell ref="I8:I10"/>
    <mergeCell ref="J8:J10"/>
    <mergeCell ref="K8:K10"/>
    <mergeCell ref="L8:L10"/>
    <mergeCell ref="J11:J13"/>
    <mergeCell ref="K11:K13"/>
    <mergeCell ref="L11:L13"/>
    <mergeCell ref="K17:K19"/>
    <mergeCell ref="L17:L19"/>
    <mergeCell ref="G23:H23"/>
    <mergeCell ref="I11:I13"/>
    <mergeCell ref="I14:I16"/>
    <mergeCell ref="J14:J16"/>
    <mergeCell ref="K14:K16"/>
    <mergeCell ref="L14:L16"/>
    <mergeCell ref="I17:I19"/>
    <mergeCell ref="J17:J19"/>
  </mergeCells>
  <dataValidations>
    <dataValidation type="list" allowBlank="1" showInputMessage="1" showErrorMessage="1" prompt="請下拉選單" sqref="F5:F19">
      <formula1>Method_Configuration</formula1>
    </dataValidation>
    <dataValidation type="list" allowBlank="1" showInputMessage="1" showErrorMessage="1" prompt="請下拉選單" sqref="J5 J8 J11 J14 J17">
      <formula1>"不申請,Public IP,CNCS IP,DMZ IP"</formula1>
    </dataValidation>
    <dataValidation type="list" allowBlank="1" showInputMessage="1" prompt="填入需施作LBS的虛擬主機" sqref="H5:H19">
      <formula1>FiCoLiST</formula1>
    </dataValidation>
    <dataValidation type="list" allowBlank="1" showInputMessage="1" showErrorMessage="1" prompt="超過時間未動作會斷掉連線" sqref="C5 C8 C11 C14 C17">
      <formula1>"1 Minutes,5 Minutes,10 Minutes,30 Minutes,60 Minutes"</formula1>
    </dataValidation>
    <dataValidation type="list" allowBlank="1" showInputMessage="1" showErrorMessage="1" prompt="請下拉選單" sqref="D5:D19">
      <formula1>"TCP,HTTP,HTTPS"</formula1>
    </dataValidation>
  </dataValidations>
  <printOptions/>
  <pageMargins bottom="0.75" footer="0.0" header="0.0" left="0.7" right="0.7" top="0.75"/>
  <pageSetup paperSize="9" scale="41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5">
    <tabColor rgb="FFFC9200"/>
    <pageSetUpPr/>
  </sheetPr>
  <sheetViews>
    <sheetView showGridLines="0" workbookViewId="0"/>
  </sheetViews>
  <sheetFormatPr customHeight="1" defaultColWidth="11.22" defaultRowHeight="15.0"/>
  <cols>
    <col customWidth="1" min="1" max="1" width="8.89"/>
    <col customWidth="1" min="2" max="2" width="15.33"/>
    <col customWidth="1" min="3" max="3" width="15.56"/>
    <col customWidth="1" min="4" max="4" width="17.0"/>
    <col customWidth="1" min="5" max="7" width="17.78"/>
    <col customWidth="1" hidden="1" min="8" max="9" width="15.56"/>
    <col customWidth="1" min="10" max="10" width="18.0"/>
    <col customWidth="1" min="11" max="11" width="16.56"/>
    <col customWidth="1" min="12" max="12" width="11.56"/>
    <col customWidth="1" hidden="1" min="13" max="13" width="13.11"/>
    <col customWidth="1" hidden="1" min="14" max="14" width="15.89"/>
    <col customWidth="1" hidden="1" min="15" max="15" width="16.56"/>
    <col customWidth="1" hidden="1" min="16" max="16" width="17.67"/>
    <col customWidth="1" hidden="1" min="17" max="17" width="8.44"/>
    <col customWidth="1" min="18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124" t="s">
        <v>85</v>
      </c>
      <c r="B2" s="125" t="s">
        <v>151</v>
      </c>
      <c r="C2" s="125" t="s">
        <v>152</v>
      </c>
      <c r="D2" s="125" t="s">
        <v>153</v>
      </c>
      <c r="E2" s="125" t="s">
        <v>154</v>
      </c>
      <c r="F2" s="125" t="s">
        <v>155</v>
      </c>
      <c r="G2" s="124" t="s">
        <v>156</v>
      </c>
      <c r="H2" s="124" t="s">
        <v>157</v>
      </c>
      <c r="I2" s="124" t="s">
        <v>144</v>
      </c>
      <c r="J2" s="125" t="s">
        <v>98</v>
      </c>
      <c r="K2" s="125" t="s">
        <v>158</v>
      </c>
      <c r="L2" s="124" t="s">
        <v>137</v>
      </c>
      <c r="M2" s="124" t="s">
        <v>159</v>
      </c>
      <c r="N2" s="126" t="s">
        <v>160</v>
      </c>
      <c r="O2" s="124" t="s">
        <v>161</v>
      </c>
      <c r="P2" s="127" t="s">
        <v>161</v>
      </c>
      <c r="Q2" s="127" t="s">
        <v>162</v>
      </c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128" t="s">
        <v>104</v>
      </c>
      <c r="B3" s="128" t="s">
        <v>163</v>
      </c>
      <c r="C3" s="128" t="s">
        <v>164</v>
      </c>
      <c r="D3" s="128"/>
      <c r="E3" s="128" t="s">
        <v>38</v>
      </c>
      <c r="F3" s="128" t="s">
        <v>165</v>
      </c>
      <c r="G3" s="128" t="s">
        <v>166</v>
      </c>
      <c r="H3" s="128"/>
      <c r="I3" s="128"/>
      <c r="J3" s="128" t="s">
        <v>24</v>
      </c>
      <c r="K3" s="128" t="s">
        <v>115</v>
      </c>
      <c r="L3" s="128"/>
      <c r="M3" s="128"/>
      <c r="N3" s="128"/>
      <c r="O3" s="128"/>
      <c r="P3" s="129"/>
      <c r="Q3" s="129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130">
        <v>1.0</v>
      </c>
      <c r="B4" s="131"/>
      <c r="C4" s="131"/>
      <c r="D4" s="131"/>
      <c r="E4" s="131"/>
      <c r="F4" s="131"/>
      <c r="G4" s="131"/>
      <c r="H4" s="132"/>
      <c r="I4" s="132"/>
      <c r="J4" s="131"/>
      <c r="K4" s="133"/>
      <c r="L4" s="134"/>
      <c r="M4" s="132"/>
      <c r="N4" s="132"/>
      <c r="O4" s="135"/>
      <c r="P4" s="136" t="str">
        <f t="shared" ref="P4:P7" si="1">C4&amp;"_Version"</f>
        <v>_Version</v>
      </c>
      <c r="Q4" s="137" t="str">
        <f t="shared" ref="Q4:Q7" si="2">IF(ISNUMBER(SEARCH("Replica",F4)),2,IF(ISNUMBER(SEARCH("Cluster",F4)),5,IF(ISNUMBER(SEARCH("Standalone",F4)),1,)))</f>
        <v/>
      </c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130">
        <v>2.0</v>
      </c>
      <c r="B5" s="131"/>
      <c r="C5" s="131"/>
      <c r="D5" s="131"/>
      <c r="E5" s="131"/>
      <c r="F5" s="131"/>
      <c r="G5" s="131"/>
      <c r="H5" s="132"/>
      <c r="I5" s="138"/>
      <c r="J5" s="131"/>
      <c r="K5" s="133"/>
      <c r="L5" s="134"/>
      <c r="M5" s="138"/>
      <c r="N5" s="136"/>
      <c r="O5" s="136"/>
      <c r="P5" s="136" t="str">
        <f t="shared" si="1"/>
        <v>_Version</v>
      </c>
      <c r="Q5" s="137" t="str">
        <f t="shared" si="2"/>
        <v/>
      </c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130">
        <v>3.0</v>
      </c>
      <c r="B6" s="131"/>
      <c r="C6" s="131"/>
      <c r="D6" s="131"/>
      <c r="E6" s="131"/>
      <c r="F6" s="131"/>
      <c r="G6" s="131"/>
      <c r="H6" s="132"/>
      <c r="I6" s="138"/>
      <c r="J6" s="131"/>
      <c r="K6" s="133"/>
      <c r="L6" s="134"/>
      <c r="M6" s="132"/>
      <c r="N6" s="132"/>
      <c r="O6" s="132"/>
      <c r="P6" s="136" t="str">
        <f t="shared" si="1"/>
        <v>_Version</v>
      </c>
      <c r="Q6" s="137" t="str">
        <f t="shared" si="2"/>
        <v/>
      </c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130">
        <v>4.0</v>
      </c>
      <c r="B7" s="131"/>
      <c r="C7" s="131"/>
      <c r="D7" s="131"/>
      <c r="E7" s="131"/>
      <c r="F7" s="131"/>
      <c r="G7" s="131"/>
      <c r="H7" s="132"/>
      <c r="I7" s="138"/>
      <c r="J7" s="131"/>
      <c r="K7" s="133"/>
      <c r="L7" s="134"/>
      <c r="M7" s="132"/>
      <c r="N7" s="132"/>
      <c r="O7" s="132"/>
      <c r="P7" s="136" t="str">
        <f t="shared" si="1"/>
        <v>_Version</v>
      </c>
      <c r="Q7" s="137" t="str">
        <f t="shared" si="2"/>
        <v/>
      </c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hidden="1" customHeight="1">
      <c r="A9" s="139"/>
      <c r="B9" s="139"/>
      <c r="C9" s="139"/>
      <c r="D9" s="139"/>
      <c r="E9" s="139"/>
      <c r="F9" s="139"/>
      <c r="G9" s="139"/>
      <c r="H9" s="139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hidden="1" customHeight="1">
      <c r="A10" s="139"/>
      <c r="B10" s="139"/>
      <c r="C10" s="139"/>
      <c r="D10" s="139"/>
      <c r="E10" s="139"/>
      <c r="F10" s="139"/>
      <c r="G10" s="139"/>
      <c r="H10" s="139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hidden="1" customHeight="1">
      <c r="A11" s="140"/>
      <c r="B11" s="140"/>
      <c r="C11" s="140"/>
      <c r="D11" s="140"/>
      <c r="E11" s="140"/>
      <c r="F11" s="141"/>
      <c r="G11" s="141"/>
      <c r="H11" s="141"/>
      <c r="I11" s="142"/>
      <c r="J11" s="142"/>
      <c r="K11" s="142"/>
      <c r="L11" s="142"/>
      <c r="M11" s="142"/>
      <c r="N11" s="142"/>
      <c r="O11" s="142"/>
      <c r="P11" s="142"/>
      <c r="Q11" s="142"/>
      <c r="R11" s="142"/>
      <c r="S11" s="142"/>
      <c r="T11" s="142"/>
      <c r="U11" s="142"/>
      <c r="V11" s="142"/>
      <c r="W11" s="142"/>
      <c r="X11" s="142"/>
      <c r="Y11" s="142"/>
      <c r="Z11" s="142"/>
    </row>
    <row r="12" ht="18.0" hidden="1" customHeight="1">
      <c r="A12" s="143" t="s">
        <v>167</v>
      </c>
      <c r="B12" s="143" t="str">
        <f>A13</f>
        <v>MySQL</v>
      </c>
      <c r="C12" s="143" t="str">
        <f>A14</f>
        <v>Mongo</v>
      </c>
      <c r="D12" s="143" t="str">
        <f>A15</f>
        <v>PostgreSQL</v>
      </c>
      <c r="E12" s="143" t="str">
        <f>A16</f>
        <v>MariaDB</v>
      </c>
      <c r="F12" s="143" t="str">
        <f>A17</f>
        <v>Cassandra</v>
      </c>
      <c r="G12" s="141" t="str">
        <f>A18</f>
        <v>Redis</v>
      </c>
      <c r="H12" s="141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142"/>
      <c r="Z12" s="142"/>
    </row>
    <row r="13" ht="18.0" hidden="1" customHeight="1">
      <c r="A13" s="143" t="s">
        <v>164</v>
      </c>
      <c r="B13" s="143" t="s">
        <v>168</v>
      </c>
      <c r="C13" s="143" t="s">
        <v>168</v>
      </c>
      <c r="D13" s="140" t="s">
        <v>168</v>
      </c>
      <c r="E13" s="140" t="s">
        <v>168</v>
      </c>
      <c r="F13" s="143" t="s">
        <v>168</v>
      </c>
      <c r="G13" s="141" t="s">
        <v>168</v>
      </c>
      <c r="H13" s="141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</row>
    <row r="14" ht="18.0" hidden="1" customHeight="1">
      <c r="A14" s="143" t="s">
        <v>169</v>
      </c>
      <c r="B14" s="143" t="s">
        <v>165</v>
      </c>
      <c r="C14" s="143" t="s">
        <v>170</v>
      </c>
      <c r="D14" s="140" t="s">
        <v>165</v>
      </c>
      <c r="E14" s="140" t="s">
        <v>170</v>
      </c>
      <c r="F14" s="143" t="s">
        <v>170</v>
      </c>
      <c r="G14" s="141" t="s">
        <v>165</v>
      </c>
      <c r="H14" s="141"/>
      <c r="I14" s="142"/>
      <c r="J14" s="142"/>
      <c r="K14" s="142"/>
      <c r="L14" s="142"/>
      <c r="M14" s="142"/>
      <c r="N14" s="142"/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</row>
    <row r="15" ht="18.0" hidden="1" customHeight="1">
      <c r="A15" s="143" t="s">
        <v>171</v>
      </c>
      <c r="B15" s="143"/>
      <c r="C15" s="143"/>
      <c r="D15" s="140"/>
      <c r="E15" s="140"/>
      <c r="F15" s="141"/>
      <c r="G15" s="141"/>
      <c r="H15" s="141"/>
      <c r="I15" s="142"/>
      <c r="J15" s="142"/>
      <c r="K15" s="142"/>
      <c r="L15" s="142"/>
      <c r="M15" s="142"/>
      <c r="N15" s="142"/>
      <c r="O15" s="142"/>
      <c r="P15" s="142"/>
      <c r="Q15" s="142"/>
      <c r="R15" s="142"/>
      <c r="S15" s="142"/>
      <c r="T15" s="142"/>
      <c r="U15" s="142"/>
      <c r="V15" s="142"/>
      <c r="W15" s="142"/>
      <c r="X15" s="142"/>
      <c r="Y15" s="142"/>
      <c r="Z15" s="142"/>
    </row>
    <row r="16" ht="18.0" hidden="1" customHeight="1">
      <c r="A16" s="143" t="s">
        <v>172</v>
      </c>
      <c r="B16" s="143"/>
      <c r="C16" s="143"/>
      <c r="D16" s="140"/>
      <c r="E16" s="140"/>
      <c r="F16" s="141"/>
      <c r="G16" s="141"/>
      <c r="H16" s="141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2"/>
      <c r="V16" s="142"/>
      <c r="W16" s="142"/>
      <c r="X16" s="142"/>
      <c r="Y16" s="142"/>
      <c r="Z16" s="142"/>
    </row>
    <row r="17" ht="18.0" hidden="1" customHeight="1">
      <c r="A17" s="143" t="s">
        <v>173</v>
      </c>
      <c r="B17" s="143"/>
      <c r="C17" s="143"/>
      <c r="D17" s="140"/>
      <c r="E17" s="140"/>
      <c r="F17" s="141"/>
      <c r="G17" s="141"/>
      <c r="H17" s="141"/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</row>
    <row r="18" ht="18.0" hidden="1" customHeight="1">
      <c r="A18" s="143" t="s">
        <v>174</v>
      </c>
      <c r="B18" s="143"/>
      <c r="C18" s="143"/>
      <c r="D18" s="140"/>
      <c r="E18" s="140"/>
      <c r="F18" s="141"/>
      <c r="G18" s="141"/>
      <c r="H18" s="141"/>
      <c r="I18" s="142"/>
      <c r="J18" s="142"/>
      <c r="K18" s="142"/>
      <c r="L18" s="142"/>
      <c r="M18" s="142"/>
      <c r="N18" s="142"/>
      <c r="O18" s="142"/>
      <c r="P18" s="142"/>
      <c r="Q18" s="142"/>
      <c r="R18" s="142"/>
      <c r="S18" s="142"/>
      <c r="T18" s="142"/>
      <c r="U18" s="142"/>
      <c r="V18" s="142"/>
      <c r="W18" s="142"/>
      <c r="X18" s="142"/>
      <c r="Y18" s="142"/>
      <c r="Z18" s="142"/>
    </row>
    <row r="19" ht="18.0" hidden="1" customHeight="1">
      <c r="A19" s="143"/>
      <c r="B19" s="143"/>
      <c r="C19" s="143"/>
      <c r="D19" s="141"/>
      <c r="E19" s="141"/>
      <c r="F19" s="141"/>
      <c r="G19" s="141"/>
      <c r="H19" s="141"/>
      <c r="I19" s="142"/>
      <c r="J19" s="142"/>
      <c r="K19" s="142"/>
      <c r="L19" s="142"/>
      <c r="M19" s="142"/>
      <c r="N19" s="142"/>
      <c r="O19" s="142"/>
      <c r="P19" s="142"/>
      <c r="Q19" s="142"/>
      <c r="R19" s="142"/>
      <c r="S19" s="142"/>
      <c r="T19" s="142"/>
      <c r="U19" s="142"/>
      <c r="V19" s="142"/>
      <c r="W19" s="142"/>
      <c r="X19" s="142"/>
      <c r="Y19" s="142"/>
      <c r="Z19" s="142"/>
    </row>
    <row r="20" ht="18.0" hidden="1" customHeight="1">
      <c r="A20" s="143"/>
      <c r="B20" s="143" t="str">
        <f>A13&amp;"_Version"</f>
        <v>MySQL_Version</v>
      </c>
      <c r="C20" s="143" t="str">
        <f>A14&amp;"_Version"</f>
        <v>Mongo_Version</v>
      </c>
      <c r="D20" s="143" t="str">
        <f>A15&amp;"_Version"</f>
        <v>PostgreSQL_Version</v>
      </c>
      <c r="E20" s="143" t="str">
        <f>A16&amp;"_Version"</f>
        <v>MariaDB_Version</v>
      </c>
      <c r="F20" s="143" t="str">
        <f>A17&amp;"_Version"</f>
        <v>Cassandra_Version</v>
      </c>
      <c r="G20" s="143" t="str">
        <f>A18&amp;"_Version"</f>
        <v>Redis_Version</v>
      </c>
      <c r="H20" s="141"/>
      <c r="I20" s="142"/>
      <c r="J20" s="142"/>
      <c r="K20" s="142"/>
      <c r="L20" s="142"/>
      <c r="M20" s="142"/>
      <c r="N20" s="142"/>
      <c r="O20" s="142"/>
      <c r="P20" s="142"/>
      <c r="Q20" s="142"/>
      <c r="R20" s="142"/>
      <c r="S20" s="142"/>
      <c r="T20" s="142"/>
      <c r="U20" s="142"/>
      <c r="V20" s="142"/>
      <c r="W20" s="142"/>
      <c r="X20" s="142"/>
      <c r="Y20" s="142"/>
      <c r="Z20" s="142"/>
    </row>
    <row r="21" ht="18.0" hidden="1" customHeight="1">
      <c r="A21" s="141"/>
      <c r="B21" s="144" t="s">
        <v>175</v>
      </c>
      <c r="C21" s="144" t="s">
        <v>176</v>
      </c>
      <c r="D21" s="144">
        <v>10.11</v>
      </c>
      <c r="E21" s="144" t="s">
        <v>177</v>
      </c>
      <c r="F21" s="144" t="s">
        <v>178</v>
      </c>
      <c r="G21" s="144" t="s">
        <v>179</v>
      </c>
      <c r="H21" s="141"/>
      <c r="I21" s="142"/>
      <c r="J21" s="142"/>
      <c r="K21" s="142"/>
      <c r="L21" s="142"/>
      <c r="M21" s="142"/>
      <c r="N21" s="142"/>
      <c r="O21" s="142"/>
      <c r="P21" s="142"/>
      <c r="Q21" s="142"/>
      <c r="R21" s="142"/>
      <c r="S21" s="142"/>
      <c r="T21" s="142"/>
      <c r="U21" s="142"/>
      <c r="V21" s="142"/>
      <c r="W21" s="142"/>
      <c r="X21" s="142"/>
      <c r="Y21" s="142"/>
      <c r="Z21" s="142"/>
    </row>
    <row r="22" ht="18.0" hidden="1" customHeight="1">
      <c r="A22" s="141"/>
      <c r="B22" s="144" t="s">
        <v>180</v>
      </c>
      <c r="C22" s="144"/>
      <c r="D22" s="144">
        <v>10.17</v>
      </c>
      <c r="E22" s="144" t="s">
        <v>181</v>
      </c>
      <c r="F22" s="144" t="s">
        <v>182</v>
      </c>
      <c r="G22" s="144"/>
      <c r="H22" s="141"/>
      <c r="I22" s="142"/>
      <c r="J22" s="142"/>
      <c r="K22" s="142"/>
      <c r="L22" s="142"/>
      <c r="M22" s="142"/>
      <c r="N22" s="142"/>
      <c r="O22" s="142"/>
      <c r="P22" s="142"/>
      <c r="Q22" s="142"/>
      <c r="R22" s="142"/>
      <c r="S22" s="142"/>
      <c r="T22" s="142"/>
      <c r="U22" s="142"/>
      <c r="V22" s="142"/>
      <c r="W22" s="142"/>
      <c r="X22" s="142"/>
      <c r="Y22" s="142"/>
      <c r="Z22" s="142"/>
    </row>
    <row r="23" ht="18.0" hidden="1" customHeight="1">
      <c r="A23" s="141"/>
      <c r="B23" s="144"/>
      <c r="C23" s="144"/>
      <c r="D23" s="144">
        <v>13.3</v>
      </c>
      <c r="E23" s="144" t="s">
        <v>183</v>
      </c>
      <c r="F23" s="144"/>
      <c r="G23" s="144"/>
      <c r="H23" s="141"/>
      <c r="I23" s="142"/>
      <c r="J23" s="142"/>
      <c r="K23" s="142"/>
      <c r="L23" s="142"/>
      <c r="M23" s="142"/>
      <c r="N23" s="142"/>
      <c r="O23" s="142"/>
      <c r="P23" s="142"/>
      <c r="Q23" s="142"/>
      <c r="R23" s="142"/>
      <c r="S23" s="142"/>
      <c r="T23" s="142"/>
      <c r="U23" s="142"/>
      <c r="V23" s="142"/>
      <c r="W23" s="142"/>
      <c r="X23" s="142"/>
      <c r="Y23" s="142"/>
      <c r="Z23" s="142"/>
    </row>
    <row r="24" ht="18.0" hidden="1" customHeight="1">
      <c r="A24" s="141"/>
      <c r="B24" s="144"/>
      <c r="C24" s="144"/>
      <c r="D24" s="144"/>
      <c r="E24" s="144"/>
      <c r="F24" s="144"/>
      <c r="G24" s="144"/>
      <c r="H24" s="141"/>
      <c r="I24" s="142"/>
      <c r="J24" s="142"/>
      <c r="K24" s="142"/>
      <c r="L24" s="142"/>
      <c r="M24" s="142"/>
      <c r="N24" s="142"/>
      <c r="O24" s="142"/>
      <c r="P24" s="142"/>
      <c r="Q24" s="142"/>
      <c r="R24" s="142"/>
      <c r="S24" s="142"/>
      <c r="T24" s="142"/>
      <c r="U24" s="142"/>
      <c r="V24" s="142"/>
      <c r="W24" s="142"/>
      <c r="X24" s="142"/>
      <c r="Y24" s="142"/>
      <c r="Z24" s="142"/>
    </row>
    <row r="25" ht="18.0" hidden="1" customHeight="1">
      <c r="A25" s="141"/>
      <c r="B25" s="145"/>
      <c r="C25" s="146"/>
      <c r="D25" s="146"/>
      <c r="E25" s="146"/>
      <c r="F25" s="146"/>
      <c r="G25" s="146"/>
      <c r="H25" s="141"/>
      <c r="I25" s="142"/>
      <c r="J25" s="142"/>
      <c r="K25" s="142"/>
      <c r="L25" s="142"/>
      <c r="M25" s="142"/>
      <c r="N25" s="142"/>
      <c r="O25" s="142"/>
      <c r="P25" s="142"/>
      <c r="Q25" s="142"/>
      <c r="R25" s="142"/>
      <c r="S25" s="142"/>
      <c r="T25" s="142"/>
      <c r="U25" s="142"/>
      <c r="V25" s="142"/>
      <c r="W25" s="142"/>
      <c r="X25" s="142"/>
      <c r="Y25" s="142"/>
      <c r="Z25" s="142"/>
    </row>
    <row r="26" ht="18.0" hidden="1" customHeight="1">
      <c r="A26" s="141"/>
      <c r="B26" s="146"/>
      <c r="C26" s="146"/>
      <c r="D26" s="146"/>
      <c r="E26" s="146"/>
      <c r="F26" s="146"/>
      <c r="G26" s="146"/>
      <c r="H26" s="141"/>
      <c r="I26" s="142"/>
      <c r="J26" s="142"/>
      <c r="K26" s="142"/>
      <c r="L26" s="142"/>
      <c r="M26" s="142"/>
      <c r="N26" s="142"/>
      <c r="O26" s="142"/>
      <c r="P26" s="142"/>
      <c r="Q26" s="142"/>
      <c r="R26" s="142"/>
      <c r="S26" s="142"/>
      <c r="T26" s="142"/>
      <c r="U26" s="142"/>
      <c r="V26" s="142"/>
      <c r="W26" s="142"/>
      <c r="X26" s="142"/>
      <c r="Y26" s="142"/>
      <c r="Z26" s="142"/>
    </row>
    <row r="27" ht="18.0" hidden="1" customHeight="1">
      <c r="A27" s="139"/>
      <c r="B27" s="139"/>
      <c r="C27" s="139"/>
      <c r="D27" s="139"/>
      <c r="E27" s="139"/>
      <c r="F27" s="139"/>
      <c r="G27" s="139"/>
      <c r="H27" s="139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hidden="1" customHeight="1">
      <c r="A28" s="139"/>
      <c r="B28" s="139"/>
      <c r="C28" s="139"/>
      <c r="D28" s="139"/>
      <c r="E28" s="139"/>
      <c r="F28" s="139"/>
      <c r="G28" s="139"/>
      <c r="H28" s="139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hidden="1" customHeight="1">
      <c r="A29" s="139"/>
      <c r="B29" s="139"/>
      <c r="C29" s="139"/>
      <c r="D29" s="139"/>
      <c r="E29" s="139"/>
      <c r="F29" s="139"/>
      <c r="G29" s="139"/>
      <c r="H29" s="139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hidden="1" customHeight="1">
      <c r="A30" s="139"/>
      <c r="B30" s="139"/>
      <c r="C30" s="139"/>
      <c r="D30" s="139"/>
      <c r="E30" s="139"/>
      <c r="F30" s="139"/>
      <c r="G30" s="139"/>
      <c r="H30" s="139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hidden="1" customHeight="1">
      <c r="A31" s="139"/>
      <c r="B31" s="139"/>
      <c r="C31" s="139"/>
      <c r="D31" s="139"/>
      <c r="E31" s="139"/>
      <c r="F31" s="139"/>
      <c r="G31" s="139"/>
      <c r="H31" s="139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hidden="1" customHeight="1">
      <c r="A32" s="139"/>
      <c r="B32" s="139"/>
      <c r="C32" s="139"/>
      <c r="D32" s="139"/>
      <c r="E32" s="139"/>
      <c r="F32" s="139"/>
      <c r="G32" s="139"/>
      <c r="H32" s="139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hidden="1" customHeight="1">
      <c r="A33" s="139"/>
      <c r="B33" s="139"/>
      <c r="C33" s="139"/>
      <c r="D33" s="139"/>
      <c r="E33" s="139"/>
      <c r="F33" s="139"/>
      <c r="G33" s="139"/>
      <c r="H33" s="139"/>
      <c r="I33" s="48"/>
      <c r="J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hidden="1" customHeight="1">
      <c r="A34" s="139"/>
      <c r="B34" s="139"/>
      <c r="C34" s="139"/>
      <c r="D34" s="139"/>
      <c r="E34" s="139"/>
      <c r="F34" s="139"/>
      <c r="G34" s="139"/>
      <c r="H34" s="13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hidden="1" customHeight="1">
      <c r="A35" s="139"/>
      <c r="B35" s="139"/>
      <c r="C35" s="139"/>
      <c r="D35" s="139"/>
      <c r="E35" s="139"/>
      <c r="F35" s="139"/>
      <c r="G35" s="139"/>
      <c r="H35" s="13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hidden="1" customHeight="1">
      <c r="A36" s="139"/>
      <c r="B36" s="139"/>
      <c r="C36" s="139"/>
      <c r="D36" s="139"/>
      <c r="E36" s="139"/>
      <c r="F36" s="139"/>
      <c r="G36" s="139"/>
      <c r="H36" s="13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hidden="1" customHeight="1">
      <c r="A37" s="139"/>
      <c r="B37" s="139"/>
      <c r="C37" s="139"/>
      <c r="D37" s="139"/>
      <c r="E37" s="139"/>
      <c r="F37" s="139"/>
      <c r="G37" s="139"/>
      <c r="H37" s="13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hidden="1" customHeight="1">
      <c r="A38" s="139"/>
      <c r="B38" s="139"/>
      <c r="C38" s="139"/>
      <c r="D38" s="139"/>
      <c r="E38" s="139"/>
      <c r="F38" s="139"/>
      <c r="G38" s="139"/>
      <c r="H38" s="139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hidden="1" customHeight="1">
      <c r="A39" s="139"/>
      <c r="B39" s="139"/>
      <c r="C39" s="139"/>
      <c r="D39" s="139"/>
      <c r="E39" s="139"/>
      <c r="F39" s="139"/>
      <c r="G39" s="139"/>
      <c r="H39" s="13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hidden="1" customHeight="1">
      <c r="A40" s="139"/>
      <c r="B40" s="139"/>
      <c r="C40" s="139"/>
      <c r="D40" s="139"/>
      <c r="E40" s="139"/>
      <c r="F40" s="139"/>
      <c r="G40" s="139"/>
      <c r="H40" s="13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hidden="1" customHeight="1">
      <c r="A41" s="139"/>
      <c r="B41" s="139"/>
      <c r="C41" s="139"/>
      <c r="D41" s="139"/>
      <c r="E41" s="139"/>
      <c r="F41" s="139"/>
      <c r="G41" s="139"/>
      <c r="H41" s="139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hidden="1" customHeight="1">
      <c r="A42" s="139"/>
      <c r="B42" s="139"/>
      <c r="C42" s="139"/>
      <c r="D42" s="139"/>
      <c r="E42" s="139"/>
      <c r="F42" s="139"/>
      <c r="G42" s="139"/>
      <c r="H42" s="139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hidden="1" customHeight="1">
      <c r="A43" s="139"/>
      <c r="B43" s="139"/>
      <c r="C43" s="139"/>
      <c r="D43" s="139"/>
      <c r="E43" s="139"/>
      <c r="F43" s="139"/>
      <c r="G43" s="139"/>
      <c r="H43" s="139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hidden="1" customHeight="1">
      <c r="A44" s="139"/>
      <c r="B44" s="139"/>
      <c r="C44" s="139"/>
      <c r="D44" s="139"/>
      <c r="E44" s="139"/>
      <c r="F44" s="139"/>
      <c r="G44" s="139"/>
      <c r="H44" s="139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hidden="1" customHeight="1">
      <c r="A45" s="139"/>
      <c r="B45" s="139"/>
      <c r="C45" s="139"/>
      <c r="D45" s="139"/>
      <c r="E45" s="139"/>
      <c r="F45" s="139"/>
      <c r="G45" s="139"/>
      <c r="H45" s="139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hidden="1" customHeight="1">
      <c r="A46" s="139"/>
      <c r="B46" s="139"/>
      <c r="C46" s="139"/>
      <c r="D46" s="139"/>
      <c r="E46" s="139"/>
      <c r="F46" s="139"/>
      <c r="G46" s="139"/>
      <c r="H46" s="139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hidden="1" customHeight="1">
      <c r="A47" s="139"/>
      <c r="B47" s="139"/>
      <c r="C47" s="139"/>
      <c r="D47" s="139"/>
      <c r="E47" s="139"/>
      <c r="F47" s="139"/>
      <c r="G47" s="139"/>
      <c r="H47" s="139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hidden="1" customHeight="1">
      <c r="A48" s="139"/>
      <c r="B48" s="139"/>
      <c r="C48" s="139"/>
      <c r="D48" s="139"/>
      <c r="E48" s="139"/>
      <c r="F48" s="139"/>
      <c r="G48" s="139"/>
      <c r="H48" s="139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hidden="1" customHeight="1">
      <c r="A49" s="139"/>
      <c r="B49" s="139"/>
      <c r="C49" s="139"/>
      <c r="D49" s="139"/>
      <c r="E49" s="139"/>
      <c r="F49" s="139"/>
      <c r="G49" s="139"/>
      <c r="H49" s="139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hidden="1" customHeight="1">
      <c r="A50" s="139"/>
      <c r="B50" s="139"/>
      <c r="C50" s="139"/>
      <c r="D50" s="139"/>
      <c r="E50" s="139"/>
      <c r="F50" s="139"/>
      <c r="G50" s="139"/>
      <c r="H50" s="139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hidden="1" customHeight="1">
      <c r="A51" s="139"/>
      <c r="B51" s="139"/>
      <c r="C51" s="139"/>
      <c r="D51" s="139"/>
      <c r="E51" s="139"/>
      <c r="F51" s="139"/>
      <c r="G51" s="139"/>
      <c r="H51" s="139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hidden="1" customHeight="1">
      <c r="A52" s="139"/>
      <c r="B52" s="139"/>
      <c r="C52" s="139"/>
      <c r="D52" s="139"/>
      <c r="E52" s="139"/>
      <c r="F52" s="139"/>
      <c r="G52" s="139"/>
      <c r="H52" s="139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hidden="1" customHeight="1">
      <c r="A53" s="139"/>
      <c r="B53" s="139"/>
      <c r="C53" s="139"/>
      <c r="D53" s="139"/>
      <c r="E53" s="139"/>
      <c r="F53" s="139"/>
      <c r="G53" s="139"/>
      <c r="H53" s="139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hidden="1" customHeight="1">
      <c r="A54" s="139"/>
      <c r="B54" s="139"/>
      <c r="C54" s="139"/>
      <c r="D54" s="139"/>
      <c r="E54" s="139"/>
      <c r="F54" s="139"/>
      <c r="G54" s="139"/>
      <c r="H54" s="139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hidden="1" customHeight="1">
      <c r="A55" s="139"/>
      <c r="B55" s="139"/>
      <c r="C55" s="139"/>
      <c r="D55" s="139"/>
      <c r="E55" s="139"/>
      <c r="F55" s="139"/>
      <c r="G55" s="139"/>
      <c r="H55" s="139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hidden="1" customHeight="1">
      <c r="A56" s="139"/>
      <c r="B56" s="139"/>
      <c r="C56" s="139"/>
      <c r="D56" s="139"/>
      <c r="E56" s="139"/>
      <c r="F56" s="139"/>
      <c r="G56" s="139"/>
      <c r="H56" s="139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hidden="1" customHeight="1">
      <c r="A57" s="139"/>
      <c r="B57" s="139"/>
      <c r="C57" s="139"/>
      <c r="D57" s="139"/>
      <c r="E57" s="139"/>
      <c r="F57" s="139"/>
      <c r="G57" s="139"/>
      <c r="H57" s="139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hidden="1" customHeight="1">
      <c r="A58" s="139"/>
      <c r="B58" s="139"/>
      <c r="C58" s="139"/>
      <c r="D58" s="139"/>
      <c r="E58" s="139"/>
      <c r="F58" s="139"/>
      <c r="G58" s="139"/>
      <c r="H58" s="139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hidden="1" customHeight="1">
      <c r="A59" s="139"/>
      <c r="B59" s="139"/>
      <c r="C59" s="139"/>
      <c r="D59" s="139"/>
      <c r="E59" s="139"/>
      <c r="F59" s="139"/>
      <c r="G59" s="139"/>
      <c r="H59" s="139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hidden="1" customHeight="1">
      <c r="A60" s="139"/>
      <c r="B60" s="139"/>
      <c r="C60" s="139"/>
      <c r="D60" s="139"/>
      <c r="E60" s="139"/>
      <c r="F60" s="139"/>
      <c r="G60" s="139"/>
      <c r="H60" s="139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hidden="1" customHeight="1">
      <c r="A61" s="139"/>
      <c r="B61" s="139"/>
      <c r="C61" s="139"/>
      <c r="D61" s="139"/>
      <c r="E61" s="139"/>
      <c r="F61" s="139"/>
      <c r="G61" s="139"/>
      <c r="H61" s="139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hidden="1" customHeight="1">
      <c r="A62" s="139"/>
      <c r="B62" s="139"/>
      <c r="C62" s="139"/>
      <c r="D62" s="139"/>
      <c r="E62" s="139"/>
      <c r="F62" s="139"/>
      <c r="G62" s="139"/>
      <c r="H62" s="139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hidden="1" customHeight="1">
      <c r="A63" s="139"/>
      <c r="B63" s="139"/>
      <c r="C63" s="139"/>
      <c r="D63" s="139"/>
      <c r="E63" s="139"/>
      <c r="F63" s="139"/>
      <c r="G63" s="139"/>
      <c r="H63" s="139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hidden="1" customHeight="1">
      <c r="A64" s="139"/>
      <c r="B64" s="139"/>
      <c r="C64" s="139"/>
      <c r="D64" s="139"/>
      <c r="E64" s="139"/>
      <c r="F64" s="139"/>
      <c r="G64" s="139"/>
      <c r="H64" s="139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hidden="1" customHeight="1">
      <c r="A65" s="139"/>
      <c r="B65" s="139"/>
      <c r="C65" s="139"/>
      <c r="D65" s="139"/>
      <c r="E65" s="139"/>
      <c r="F65" s="139"/>
      <c r="G65" s="139"/>
      <c r="H65" s="139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hidden="1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hidden="1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hidden="1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hidden="1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hidden="1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dataValidations>
    <dataValidation type="list" allowBlank="1" showInputMessage="1" showErrorMessage="1" prompt="請下拉選單" sqref="D4:D7">
      <formula1>INDIRECT(P4)</formula1>
    </dataValidation>
    <dataValidation type="list" allowBlank="1" showInputMessage="1" showErrorMessage="1" prompt="請下拉選單" sqref="E4:E7">
      <formula1>'MJC (玉山雲)_v4.0'!$I$18:$I$23</formula1>
    </dataValidation>
    <dataValidation type="list" allowBlank="1" showInputMessage="1" showErrorMessage="1" prompt="請下拉選單" sqref="G4:G7">
      <formula1>"不申請,Public IP,CNCS IP"</formula1>
    </dataValidation>
    <dataValidation type="list" allowBlank="1" showInputMessage="1" showErrorMessage="1" prompt="請下拉選單" sqref="J4:J7">
      <formula1>'MJC (玉山雲)_v4.0'!$I$9:$I$12</formula1>
    </dataValidation>
    <dataValidation type="list" allowBlank="1" showInputMessage="1" showErrorMessage="1" prompt="請下拉選單" sqref="C4:C7">
      <formula1>DB_version</formula1>
    </dataValidation>
    <dataValidation type="list" allowBlank="1" showInputMessage="1" showErrorMessage="1" prompt="請下拉選單_x000a_*Replica適用於：MySQL、PostgreSQL、Redis_x000a_*Cluster適用於：Mongo、MariaDB、Cassandra_x000a__x000a_*Standalone僅適用POC用戶" sqref="F4:F7">
      <formula1>INDIRECT(C4)</formula1>
    </dataValidation>
    <dataValidation type="list" allowBlank="1" showErrorMessage="1" sqref="O5">
      <formula1>List_DB_02</formula1>
    </dataValidation>
  </dataValidations>
  <printOptions/>
  <pageMargins bottom="0.75" footer="0.0" header="0.0" left="0.7" right="0.7" top="0.75"/>
  <pageSetup paperSize="9" scale="44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9">
    <tabColor rgb="FFB8D226"/>
    <pageSetUpPr/>
  </sheetPr>
  <sheetViews>
    <sheetView showGridLines="0" workbookViewId="0"/>
  </sheetViews>
  <sheetFormatPr customHeight="1" defaultColWidth="11.22" defaultRowHeight="15.0"/>
  <cols>
    <col customWidth="1" min="1" max="2" width="13.11"/>
    <col customWidth="1" min="3" max="3" width="19.0"/>
    <col customWidth="1" min="4" max="4" width="11.0"/>
    <col customWidth="1" min="5" max="5" width="17.89"/>
    <col customWidth="1" hidden="1" min="6" max="6" width="15.11"/>
    <col customWidth="1" hidden="1" min="7" max="7" width="13.56"/>
    <col customWidth="1" hidden="1" min="8" max="8" width="13.11"/>
    <col customWidth="1" hidden="1" min="9" max="9" width="13.22"/>
    <col customWidth="1" min="10" max="10" width="18.0"/>
    <col customWidth="1" min="11" max="11" width="17.33"/>
    <col customWidth="1" min="12" max="12" width="16.89"/>
    <col customWidth="1" min="13" max="13" width="18.11"/>
    <col customWidth="1" min="14" max="14" width="17.33"/>
    <col customWidth="1" min="15" max="15" width="18.22"/>
    <col customWidth="1" min="16" max="16" width="17.78"/>
    <col customWidth="1" min="17" max="18" width="18.67"/>
    <col customWidth="1" min="19" max="19" width="16.33"/>
    <col customWidth="1" min="20" max="20" width="17.0"/>
    <col customWidth="1" min="21" max="21" width="22.0"/>
    <col customWidth="1" min="22" max="22" width="15.67"/>
    <col customWidth="1" min="23" max="23" width="15.78"/>
    <col customWidth="1" min="24" max="24" width="13.0"/>
    <col customWidth="1" min="25" max="25" width="14.11"/>
    <col customWidth="1" min="26" max="27" width="15.11"/>
    <col customWidth="1" min="28" max="28" width="13.89"/>
    <col customWidth="1" min="29" max="29" width="15.33"/>
    <col customWidth="1" min="30" max="30" width="16.33"/>
    <col customWidth="1" min="31" max="31" width="15.33"/>
    <col customWidth="1" min="32" max="32" width="14.22"/>
    <col customWidth="1" min="33" max="33" width="14.0"/>
    <col customWidth="1" min="34" max="34" width="14.78"/>
    <col customWidth="1" min="35" max="35" width="20.33"/>
    <col customWidth="1" min="36" max="36" width="24.44"/>
    <col customWidth="1" min="37" max="37" width="14.33"/>
    <col customWidth="1" min="38" max="38" width="18.78"/>
    <col customWidth="1" min="39" max="39" width="14.67"/>
    <col customWidth="1" min="40" max="40" width="16.56"/>
    <col customWidth="1" min="41" max="41" width="22.56"/>
    <col customWidth="1" min="42" max="43" width="7.0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</row>
    <row r="2" ht="18.0" customHeight="1">
      <c r="A2" s="147" t="s">
        <v>85</v>
      </c>
      <c r="B2" s="147" t="s">
        <v>184</v>
      </c>
      <c r="C2" s="147" t="s">
        <v>185</v>
      </c>
      <c r="D2" s="147" t="s">
        <v>186</v>
      </c>
      <c r="E2" s="147" t="s">
        <v>187</v>
      </c>
      <c r="F2" s="147" t="s">
        <v>157</v>
      </c>
      <c r="G2" s="147" t="s">
        <v>188</v>
      </c>
      <c r="H2" s="147" t="s">
        <v>189</v>
      </c>
      <c r="I2" s="147" t="s">
        <v>190</v>
      </c>
      <c r="J2" s="147" t="s">
        <v>191</v>
      </c>
      <c r="K2" s="147" t="s">
        <v>192</v>
      </c>
      <c r="L2" s="147" t="s">
        <v>193</v>
      </c>
      <c r="M2" s="147" t="s">
        <v>194</v>
      </c>
      <c r="N2" s="147" t="s">
        <v>195</v>
      </c>
      <c r="O2" s="147" t="s">
        <v>196</v>
      </c>
      <c r="P2" s="147" t="s">
        <v>197</v>
      </c>
      <c r="Q2" s="147" t="s">
        <v>198</v>
      </c>
      <c r="R2" s="147" t="s">
        <v>199</v>
      </c>
      <c r="S2" s="147" t="s">
        <v>200</v>
      </c>
      <c r="T2" s="147" t="s">
        <v>201</v>
      </c>
      <c r="U2" s="147" t="s">
        <v>202</v>
      </c>
      <c r="V2" s="147" t="str">
        <f t="shared" ref="V2:Y2" si="1">B12</f>
        <v>Flume</v>
      </c>
      <c r="W2" s="147" t="str">
        <f t="shared" si="1"/>
        <v>HBase</v>
      </c>
      <c r="X2" s="147" t="str">
        <f t="shared" si="1"/>
        <v>Hue</v>
      </c>
      <c r="Y2" s="147" t="str">
        <f t="shared" si="1"/>
        <v>KMS</v>
      </c>
      <c r="Z2" s="147" t="str">
        <f t="shared" ref="Z2:AJ2" si="2">J12</f>
        <v>Kafka</v>
      </c>
      <c r="AA2" s="147" t="str">
        <f t="shared" si="2"/>
        <v>Senty</v>
      </c>
      <c r="AB2" s="147" t="str">
        <f t="shared" si="2"/>
        <v>Solr</v>
      </c>
      <c r="AC2" s="147" t="str">
        <f t="shared" si="2"/>
        <v>Spark</v>
      </c>
      <c r="AD2" s="147" t="str">
        <f t="shared" si="2"/>
        <v>Sqoop</v>
      </c>
      <c r="AE2" s="147" t="str">
        <f t="shared" si="2"/>
        <v>Sqoop2</v>
      </c>
      <c r="AF2" s="147" t="str">
        <f t="shared" si="2"/>
        <v>Slider</v>
      </c>
      <c r="AG2" s="147" t="str">
        <f t="shared" si="2"/>
        <v>Storm</v>
      </c>
      <c r="AH2" s="147" t="str">
        <f t="shared" si="2"/>
        <v>kudu</v>
      </c>
      <c r="AI2" s="147" t="str">
        <f t="shared" si="2"/>
        <v>sqoopclient</v>
      </c>
      <c r="AJ2" s="147" t="str">
        <f t="shared" si="2"/>
        <v>jupyternotebook</v>
      </c>
      <c r="AK2" s="147" t="str">
        <f t="shared" ref="AK2:AN2" si="3">B23</f>
        <v>Flink</v>
      </c>
      <c r="AL2" s="147" t="str">
        <f t="shared" si="3"/>
        <v>Accumulo</v>
      </c>
      <c r="AM2" s="147" t="str">
        <f t="shared" si="3"/>
        <v>Atlas</v>
      </c>
      <c r="AN2" s="147" t="str">
        <f t="shared" si="3"/>
        <v>Ranger</v>
      </c>
      <c r="AO2" s="147" t="str">
        <f>J23</f>
        <v>ZeppelinNotebook</v>
      </c>
      <c r="AP2" s="147" t="str">
        <f t="shared" ref="AP2:AQ2" si="4">G23</f>
        <v/>
      </c>
      <c r="AQ2" s="147" t="str">
        <f t="shared" si="4"/>
        <v/>
      </c>
    </row>
    <row r="3" ht="18.0" customHeight="1">
      <c r="A3" s="148" t="s">
        <v>104</v>
      </c>
      <c r="B3" s="148" t="s">
        <v>203</v>
      </c>
      <c r="C3" s="148" t="s">
        <v>204</v>
      </c>
      <c r="D3" s="148" t="s">
        <v>205</v>
      </c>
      <c r="E3" s="148" t="s">
        <v>166</v>
      </c>
      <c r="F3" s="148"/>
      <c r="G3" s="148" t="s">
        <v>144</v>
      </c>
      <c r="H3" s="148" t="s">
        <v>144</v>
      </c>
      <c r="I3" s="148" t="s">
        <v>144</v>
      </c>
      <c r="J3" s="148" t="s">
        <v>206</v>
      </c>
      <c r="K3" s="148" t="s">
        <v>207</v>
      </c>
      <c r="L3" s="148" t="s">
        <v>22</v>
      </c>
      <c r="M3" s="148" t="s">
        <v>208</v>
      </c>
      <c r="N3" s="148" t="s">
        <v>209</v>
      </c>
      <c r="O3" s="148" t="s">
        <v>206</v>
      </c>
      <c r="P3" s="148" t="s">
        <v>210</v>
      </c>
      <c r="Q3" s="148" t="s">
        <v>22</v>
      </c>
      <c r="R3" s="148" t="s">
        <v>208</v>
      </c>
      <c r="S3" s="148" t="s">
        <v>209</v>
      </c>
      <c r="T3" s="148" t="s">
        <v>206</v>
      </c>
      <c r="U3" s="148" t="s">
        <v>211</v>
      </c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</row>
    <row r="4" ht="18.0" customHeight="1">
      <c r="A4" s="150">
        <v>1.0</v>
      </c>
      <c r="B4" s="151"/>
      <c r="C4" s="151"/>
      <c r="D4" s="151"/>
      <c r="E4" s="151"/>
      <c r="F4" s="152"/>
      <c r="G4" s="152"/>
      <c r="H4" s="152"/>
      <c r="I4" s="152"/>
      <c r="J4" s="151"/>
      <c r="K4" s="153">
        <f t="shared" ref="K4:K8" si="6">IF(D4 = "",0,
IF(D4="Base",1,
IF(D4="HA",3,
IF(D4="HA_Kerberos",3))))</f>
        <v>0</v>
      </c>
      <c r="L4" s="151"/>
      <c r="M4" s="154"/>
      <c r="N4" s="151"/>
      <c r="O4" s="151"/>
      <c r="P4" s="151"/>
      <c r="Q4" s="151"/>
      <c r="R4" s="154"/>
      <c r="S4" s="151"/>
      <c r="T4" s="151"/>
      <c r="U4" s="151"/>
      <c r="V4" s="48" t="b">
        <f t="shared" ref="V4:AO4" si="5">IF($C4="CDH5.11.0",$C4&amp;"_"&amp;V$2,
IF($C4="CDH6.3.2",$C4&amp;"_"&amp;V$2,
IF($C4="HDP2.5",$C4&amp;"_"&amp;V$2,
IF($C4="HDP3.1",$C4&amp;"_"&amp;V$2,
IF($C4="CDH6.3.2",$C4&amp;"_"&amp;V$2,
IF($C4="Spark2.3.0",$C4&amp;"_"&amp;V$2,
IF($C4="Vanilla2.8.2",$C4&amp;"_"&amp;V$2)))))))</f>
        <v>0</v>
      </c>
      <c r="W4" s="48" t="b">
        <f t="shared" si="5"/>
        <v>0</v>
      </c>
      <c r="X4" s="48" t="b">
        <f t="shared" si="5"/>
        <v>0</v>
      </c>
      <c r="Y4" s="48" t="b">
        <f t="shared" si="5"/>
        <v>0</v>
      </c>
      <c r="Z4" s="48" t="b">
        <f t="shared" si="5"/>
        <v>0</v>
      </c>
      <c r="AA4" s="48" t="b">
        <f t="shared" si="5"/>
        <v>0</v>
      </c>
      <c r="AB4" s="48" t="b">
        <f t="shared" si="5"/>
        <v>0</v>
      </c>
      <c r="AC4" s="48" t="b">
        <f t="shared" si="5"/>
        <v>0</v>
      </c>
      <c r="AD4" s="48" t="b">
        <f t="shared" si="5"/>
        <v>0</v>
      </c>
      <c r="AE4" s="48" t="b">
        <f t="shared" si="5"/>
        <v>0</v>
      </c>
      <c r="AF4" s="48" t="b">
        <f t="shared" si="5"/>
        <v>0</v>
      </c>
      <c r="AG4" s="48" t="b">
        <f t="shared" si="5"/>
        <v>0</v>
      </c>
      <c r="AH4" s="48" t="b">
        <f t="shared" si="5"/>
        <v>0</v>
      </c>
      <c r="AI4" s="48" t="b">
        <f t="shared" si="5"/>
        <v>0</v>
      </c>
      <c r="AJ4" s="48" t="b">
        <f t="shared" si="5"/>
        <v>0</v>
      </c>
      <c r="AK4" s="48" t="b">
        <f t="shared" si="5"/>
        <v>0</v>
      </c>
      <c r="AL4" s="48" t="b">
        <f t="shared" si="5"/>
        <v>0</v>
      </c>
      <c r="AM4" s="48" t="b">
        <f t="shared" si="5"/>
        <v>0</v>
      </c>
      <c r="AN4" s="48" t="b">
        <f t="shared" si="5"/>
        <v>0</v>
      </c>
      <c r="AO4" s="48" t="b">
        <f t="shared" si="5"/>
        <v>0</v>
      </c>
      <c r="AP4" s="48"/>
      <c r="AQ4" s="48"/>
    </row>
    <row r="5" ht="18.0" customHeight="1">
      <c r="A5" s="150">
        <v>2.0</v>
      </c>
      <c r="B5" s="151"/>
      <c r="C5" s="151"/>
      <c r="D5" s="151"/>
      <c r="E5" s="151"/>
      <c r="F5" s="152"/>
      <c r="G5" s="152"/>
      <c r="H5" s="152"/>
      <c r="I5" s="152"/>
      <c r="J5" s="151"/>
      <c r="K5" s="153">
        <f t="shared" si="6"/>
        <v>0</v>
      </c>
      <c r="L5" s="151"/>
      <c r="M5" s="154"/>
      <c r="N5" s="151"/>
      <c r="O5" s="151"/>
      <c r="P5" s="151"/>
      <c r="Q5" s="151"/>
      <c r="R5" s="154"/>
      <c r="S5" s="151"/>
      <c r="T5" s="151"/>
      <c r="U5" s="151"/>
      <c r="V5" s="48" t="b">
        <f t="shared" ref="V5:AO5" si="7">IF($C5="CDH5.11.0",$C5&amp;"_"&amp;V$2,
IF($C5="CDH6.3.2",$C5&amp;"_"&amp;V$2,
IF($C5="HDP2.5",$C5&amp;"_"&amp;V$2,
IF($C5="HDP3.1",$C5&amp;"_"&amp;V$2,
IF($C5="CDH6.3.2",$C5&amp;"_"&amp;V$2,
IF($C5="Spark2.3.0",$C5&amp;"_"&amp;V$2,
IF($C5="Vanilla2.8.2",$C5&amp;"_"&amp;V$2)))))))</f>
        <v>0</v>
      </c>
      <c r="W5" s="48" t="b">
        <f t="shared" si="7"/>
        <v>0</v>
      </c>
      <c r="X5" s="48" t="b">
        <f t="shared" si="7"/>
        <v>0</v>
      </c>
      <c r="Y5" s="48" t="b">
        <f t="shared" si="7"/>
        <v>0</v>
      </c>
      <c r="Z5" s="48" t="b">
        <f t="shared" si="7"/>
        <v>0</v>
      </c>
      <c r="AA5" s="48" t="b">
        <f t="shared" si="7"/>
        <v>0</v>
      </c>
      <c r="AB5" s="48" t="b">
        <f t="shared" si="7"/>
        <v>0</v>
      </c>
      <c r="AC5" s="48" t="b">
        <f t="shared" si="7"/>
        <v>0</v>
      </c>
      <c r="AD5" s="48" t="b">
        <f t="shared" si="7"/>
        <v>0</v>
      </c>
      <c r="AE5" s="48" t="b">
        <f t="shared" si="7"/>
        <v>0</v>
      </c>
      <c r="AF5" s="48" t="b">
        <f t="shared" si="7"/>
        <v>0</v>
      </c>
      <c r="AG5" s="48" t="b">
        <f t="shared" si="7"/>
        <v>0</v>
      </c>
      <c r="AH5" s="48" t="b">
        <f t="shared" si="7"/>
        <v>0</v>
      </c>
      <c r="AI5" s="48" t="b">
        <f t="shared" si="7"/>
        <v>0</v>
      </c>
      <c r="AJ5" s="48" t="b">
        <f t="shared" si="7"/>
        <v>0</v>
      </c>
      <c r="AK5" s="48" t="b">
        <f t="shared" si="7"/>
        <v>0</v>
      </c>
      <c r="AL5" s="48" t="b">
        <f t="shared" si="7"/>
        <v>0</v>
      </c>
      <c r="AM5" s="48" t="b">
        <f t="shared" si="7"/>
        <v>0</v>
      </c>
      <c r="AN5" s="48" t="b">
        <f t="shared" si="7"/>
        <v>0</v>
      </c>
      <c r="AO5" s="48" t="b">
        <f t="shared" si="7"/>
        <v>0</v>
      </c>
      <c r="AP5" s="48"/>
      <c r="AQ5" s="48"/>
    </row>
    <row r="6" ht="18.0" customHeight="1">
      <c r="A6" s="150">
        <v>3.0</v>
      </c>
      <c r="B6" s="151"/>
      <c r="C6" s="151"/>
      <c r="D6" s="151"/>
      <c r="E6" s="151"/>
      <c r="F6" s="152"/>
      <c r="G6" s="152"/>
      <c r="H6" s="152"/>
      <c r="I6" s="152"/>
      <c r="J6" s="151"/>
      <c r="K6" s="153">
        <f t="shared" si="6"/>
        <v>0</v>
      </c>
      <c r="L6" s="151"/>
      <c r="M6" s="154"/>
      <c r="N6" s="151"/>
      <c r="O6" s="151"/>
      <c r="P6" s="151"/>
      <c r="Q6" s="151"/>
      <c r="R6" s="154"/>
      <c r="S6" s="151"/>
      <c r="T6" s="151"/>
      <c r="U6" s="151"/>
      <c r="V6" s="48" t="b">
        <f t="shared" ref="V6:AO6" si="8">IF($C6="CDH5.11.0",$C6&amp;"_"&amp;V$2,
IF($C6="CDH6.3.2",$C6&amp;"_"&amp;V$2,
IF($C6="HDP2.5",$C6&amp;"_"&amp;V$2,
IF($C6="HDP3.1",$C6&amp;"_"&amp;V$2,
IF($C6="CDH6.3.2",$C6&amp;"_"&amp;V$2,
IF($C6="Spark2.3.0",$C6&amp;"_"&amp;V$2,
IF($C6="Vanilla2.8.2",$C6&amp;"_"&amp;V$2)))))))</f>
        <v>0</v>
      </c>
      <c r="W6" s="48" t="b">
        <f t="shared" si="8"/>
        <v>0</v>
      </c>
      <c r="X6" s="48" t="b">
        <f t="shared" si="8"/>
        <v>0</v>
      </c>
      <c r="Y6" s="48" t="b">
        <f t="shared" si="8"/>
        <v>0</v>
      </c>
      <c r="Z6" s="48" t="b">
        <f t="shared" si="8"/>
        <v>0</v>
      </c>
      <c r="AA6" s="48" t="b">
        <f t="shared" si="8"/>
        <v>0</v>
      </c>
      <c r="AB6" s="48" t="b">
        <f t="shared" si="8"/>
        <v>0</v>
      </c>
      <c r="AC6" s="48" t="b">
        <f t="shared" si="8"/>
        <v>0</v>
      </c>
      <c r="AD6" s="48" t="b">
        <f t="shared" si="8"/>
        <v>0</v>
      </c>
      <c r="AE6" s="48" t="b">
        <f t="shared" si="8"/>
        <v>0</v>
      </c>
      <c r="AF6" s="48" t="b">
        <f t="shared" si="8"/>
        <v>0</v>
      </c>
      <c r="AG6" s="48" t="b">
        <f t="shared" si="8"/>
        <v>0</v>
      </c>
      <c r="AH6" s="48" t="b">
        <f t="shared" si="8"/>
        <v>0</v>
      </c>
      <c r="AI6" s="48" t="b">
        <f t="shared" si="8"/>
        <v>0</v>
      </c>
      <c r="AJ6" s="48" t="b">
        <f t="shared" si="8"/>
        <v>0</v>
      </c>
      <c r="AK6" s="48" t="b">
        <f t="shared" si="8"/>
        <v>0</v>
      </c>
      <c r="AL6" s="48" t="b">
        <f t="shared" si="8"/>
        <v>0</v>
      </c>
      <c r="AM6" s="48" t="b">
        <f t="shared" si="8"/>
        <v>0</v>
      </c>
      <c r="AN6" s="48" t="b">
        <f t="shared" si="8"/>
        <v>0</v>
      </c>
      <c r="AO6" s="48" t="b">
        <f t="shared" si="8"/>
        <v>0</v>
      </c>
      <c r="AP6" s="48"/>
      <c r="AQ6" s="48"/>
    </row>
    <row r="7" ht="18.0" customHeight="1">
      <c r="A7" s="150">
        <v>4.0</v>
      </c>
      <c r="B7" s="151"/>
      <c r="C7" s="151"/>
      <c r="D7" s="151"/>
      <c r="E7" s="151"/>
      <c r="F7" s="152"/>
      <c r="G7" s="152"/>
      <c r="H7" s="152"/>
      <c r="I7" s="152"/>
      <c r="J7" s="151"/>
      <c r="K7" s="153">
        <f t="shared" si="6"/>
        <v>0</v>
      </c>
      <c r="L7" s="151"/>
      <c r="M7" s="154"/>
      <c r="N7" s="151"/>
      <c r="O7" s="151"/>
      <c r="P7" s="151"/>
      <c r="Q7" s="151"/>
      <c r="R7" s="154"/>
      <c r="S7" s="151"/>
      <c r="T7" s="151"/>
      <c r="U7" s="151"/>
      <c r="V7" s="48" t="b">
        <f t="shared" ref="V7:AO7" si="9">IF($C7="CDH5.11.0",$C7&amp;"_"&amp;V$2,
IF($C7="CDH6.3.2",$C7&amp;"_"&amp;V$2,
IF($C7="HDP2.5",$C7&amp;"_"&amp;V$2,
IF($C7="HDP3.1",$C7&amp;"_"&amp;V$2,
IF($C7="CDH6.3.2",$C7&amp;"_"&amp;V$2,
IF($C7="Spark2.3.0",$C7&amp;"_"&amp;V$2,
IF($C7="Vanilla2.8.2",$C7&amp;"_"&amp;V$2)))))))</f>
        <v>0</v>
      </c>
      <c r="W7" s="48" t="b">
        <f t="shared" si="9"/>
        <v>0</v>
      </c>
      <c r="X7" s="48" t="b">
        <f t="shared" si="9"/>
        <v>0</v>
      </c>
      <c r="Y7" s="48" t="b">
        <f t="shared" si="9"/>
        <v>0</v>
      </c>
      <c r="Z7" s="48" t="b">
        <f t="shared" si="9"/>
        <v>0</v>
      </c>
      <c r="AA7" s="48" t="b">
        <f t="shared" si="9"/>
        <v>0</v>
      </c>
      <c r="AB7" s="48" t="b">
        <f t="shared" si="9"/>
        <v>0</v>
      </c>
      <c r="AC7" s="48" t="b">
        <f t="shared" si="9"/>
        <v>0</v>
      </c>
      <c r="AD7" s="48" t="b">
        <f t="shared" si="9"/>
        <v>0</v>
      </c>
      <c r="AE7" s="48" t="b">
        <f t="shared" si="9"/>
        <v>0</v>
      </c>
      <c r="AF7" s="48" t="b">
        <f t="shared" si="9"/>
        <v>0</v>
      </c>
      <c r="AG7" s="48" t="b">
        <f t="shared" si="9"/>
        <v>0</v>
      </c>
      <c r="AH7" s="48" t="b">
        <f t="shared" si="9"/>
        <v>0</v>
      </c>
      <c r="AI7" s="48" t="b">
        <f t="shared" si="9"/>
        <v>0</v>
      </c>
      <c r="AJ7" s="48" t="b">
        <f t="shared" si="9"/>
        <v>0</v>
      </c>
      <c r="AK7" s="48" t="b">
        <f t="shared" si="9"/>
        <v>0</v>
      </c>
      <c r="AL7" s="48" t="b">
        <f t="shared" si="9"/>
        <v>0</v>
      </c>
      <c r="AM7" s="48" t="b">
        <f t="shared" si="9"/>
        <v>0</v>
      </c>
      <c r="AN7" s="48" t="b">
        <f t="shared" si="9"/>
        <v>0</v>
      </c>
      <c r="AO7" s="48" t="b">
        <f t="shared" si="9"/>
        <v>0</v>
      </c>
      <c r="AP7" s="48"/>
      <c r="AQ7" s="48"/>
    </row>
    <row r="8" ht="18.0" customHeight="1">
      <c r="A8" s="150">
        <v>5.0</v>
      </c>
      <c r="B8" s="151"/>
      <c r="C8" s="151"/>
      <c r="D8" s="151"/>
      <c r="E8" s="151"/>
      <c r="F8" s="152"/>
      <c r="G8" s="152"/>
      <c r="H8" s="152"/>
      <c r="I8" s="152"/>
      <c r="J8" s="151"/>
      <c r="K8" s="153">
        <f t="shared" si="6"/>
        <v>0</v>
      </c>
      <c r="L8" s="151"/>
      <c r="M8" s="154"/>
      <c r="N8" s="151"/>
      <c r="O8" s="151"/>
      <c r="P8" s="151"/>
      <c r="Q8" s="151"/>
      <c r="R8" s="154"/>
      <c r="S8" s="151"/>
      <c r="T8" s="151"/>
      <c r="U8" s="151"/>
      <c r="V8" s="48" t="b">
        <f t="shared" ref="V8:AO8" si="10">IF($C8="CDH5.11.0",$C8&amp;"_"&amp;V$2,
IF($C8="CDH6.3.2",$C8&amp;"_"&amp;V$2,
IF($C8="HDP2.5",$C8&amp;"_"&amp;V$2,
IF($C8="HDP3.1",$C8&amp;"_"&amp;V$2,
IF($C8="CDH6.3.2",$C8&amp;"_"&amp;V$2,
IF($C8="Spark2.3.0",$C8&amp;"_"&amp;V$2,
IF($C8="Vanilla2.8.2",$C8&amp;"_"&amp;V$2)))))))</f>
        <v>0</v>
      </c>
      <c r="W8" s="48" t="b">
        <f t="shared" si="10"/>
        <v>0</v>
      </c>
      <c r="X8" s="48" t="b">
        <f t="shared" si="10"/>
        <v>0</v>
      </c>
      <c r="Y8" s="48" t="b">
        <f t="shared" si="10"/>
        <v>0</v>
      </c>
      <c r="Z8" s="48" t="b">
        <f t="shared" si="10"/>
        <v>0</v>
      </c>
      <c r="AA8" s="48" t="b">
        <f t="shared" si="10"/>
        <v>0</v>
      </c>
      <c r="AB8" s="48" t="b">
        <f t="shared" si="10"/>
        <v>0</v>
      </c>
      <c r="AC8" s="48" t="b">
        <f t="shared" si="10"/>
        <v>0</v>
      </c>
      <c r="AD8" s="48" t="b">
        <f t="shared" si="10"/>
        <v>0</v>
      </c>
      <c r="AE8" s="48" t="b">
        <f t="shared" si="10"/>
        <v>0</v>
      </c>
      <c r="AF8" s="48" t="b">
        <f t="shared" si="10"/>
        <v>0</v>
      </c>
      <c r="AG8" s="48" t="b">
        <f t="shared" si="10"/>
        <v>0</v>
      </c>
      <c r="AH8" s="48" t="b">
        <f t="shared" si="10"/>
        <v>0</v>
      </c>
      <c r="AI8" s="48" t="b">
        <f t="shared" si="10"/>
        <v>0</v>
      </c>
      <c r="AJ8" s="48" t="b">
        <f t="shared" si="10"/>
        <v>0</v>
      </c>
      <c r="AK8" s="48" t="b">
        <f t="shared" si="10"/>
        <v>0</v>
      </c>
      <c r="AL8" s="48" t="b">
        <f t="shared" si="10"/>
        <v>0</v>
      </c>
      <c r="AM8" s="48" t="b">
        <f t="shared" si="10"/>
        <v>0</v>
      </c>
      <c r="AN8" s="48" t="b">
        <f t="shared" si="10"/>
        <v>0</v>
      </c>
      <c r="AO8" s="48" t="b">
        <f t="shared" si="10"/>
        <v>0</v>
      </c>
      <c r="AP8" s="48"/>
      <c r="AQ8" s="48"/>
    </row>
    <row r="9" ht="18.0" customHeight="1">
      <c r="A9" s="48"/>
      <c r="B9" s="48"/>
      <c r="C9" s="48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</row>
    <row r="10" ht="18.0" customHeight="1">
      <c r="A10" s="48"/>
      <c r="B10" s="48"/>
      <c r="C10" s="48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</row>
    <row r="11" ht="18.0" customHeight="1">
      <c r="A11" s="155" t="s">
        <v>212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</row>
    <row r="12" ht="18.0" customHeight="1">
      <c r="A12" s="147" t="s">
        <v>213</v>
      </c>
      <c r="B12" s="147" t="s">
        <v>214</v>
      </c>
      <c r="C12" s="147" t="s">
        <v>215</v>
      </c>
      <c r="D12" s="147" t="s">
        <v>216</v>
      </c>
      <c r="E12" s="147" t="s">
        <v>217</v>
      </c>
      <c r="F12" s="48"/>
      <c r="G12" s="48"/>
      <c r="H12" s="48"/>
      <c r="I12" s="156"/>
      <c r="J12" s="157" t="s">
        <v>218</v>
      </c>
      <c r="K12" s="157" t="s">
        <v>219</v>
      </c>
      <c r="L12" s="157" t="s">
        <v>220</v>
      </c>
      <c r="M12" s="157" t="s">
        <v>221</v>
      </c>
      <c r="N12" s="157" t="s">
        <v>222</v>
      </c>
      <c r="O12" s="157" t="s">
        <v>223</v>
      </c>
      <c r="P12" s="157" t="s">
        <v>224</v>
      </c>
      <c r="Q12" s="157" t="s">
        <v>225</v>
      </c>
      <c r="R12" s="157" t="s">
        <v>226</v>
      </c>
      <c r="S12" s="157" t="s">
        <v>227</v>
      </c>
      <c r="T12" s="157" t="s">
        <v>228</v>
      </c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</row>
    <row r="13" ht="18.0" customHeight="1">
      <c r="A13" s="147" t="s">
        <v>229</v>
      </c>
      <c r="B13" s="158" t="s">
        <v>230</v>
      </c>
      <c r="C13" s="158" t="s">
        <v>231</v>
      </c>
      <c r="D13" s="158" t="s">
        <v>232</v>
      </c>
      <c r="E13" s="158" t="s">
        <v>233</v>
      </c>
      <c r="F13" s="121"/>
      <c r="G13" s="121"/>
      <c r="H13" s="121"/>
      <c r="I13" s="156"/>
      <c r="J13" s="158" t="s">
        <v>234</v>
      </c>
      <c r="K13" s="158" t="s">
        <v>235</v>
      </c>
      <c r="L13" s="158" t="s">
        <v>236</v>
      </c>
      <c r="M13" s="158" t="s">
        <v>237</v>
      </c>
      <c r="N13" s="158" t="s">
        <v>238</v>
      </c>
      <c r="O13" s="158" t="s">
        <v>238</v>
      </c>
      <c r="P13" s="158" t="s">
        <v>239</v>
      </c>
      <c r="Q13" s="158" t="s">
        <v>240</v>
      </c>
      <c r="R13" s="158" t="s">
        <v>241</v>
      </c>
      <c r="S13" s="147"/>
      <c r="T13" s="158" t="s">
        <v>242</v>
      </c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</row>
    <row r="14" ht="18.0" customHeight="1">
      <c r="A14" s="148" t="s">
        <v>203</v>
      </c>
      <c r="B14" s="159" t="s">
        <v>243</v>
      </c>
      <c r="C14" s="159" t="s">
        <v>243</v>
      </c>
      <c r="D14" s="159" t="s">
        <v>243</v>
      </c>
      <c r="E14" s="160" t="s">
        <v>243</v>
      </c>
      <c r="F14" s="161"/>
      <c r="G14" s="161"/>
      <c r="H14" s="161"/>
      <c r="I14" s="156"/>
      <c r="J14" s="162" t="s">
        <v>243</v>
      </c>
      <c r="K14" s="159" t="s">
        <v>243</v>
      </c>
      <c r="L14" s="159" t="s">
        <v>243</v>
      </c>
      <c r="M14" s="159" t="s">
        <v>243</v>
      </c>
      <c r="N14" s="159" t="s">
        <v>243</v>
      </c>
      <c r="O14" s="159" t="s">
        <v>243</v>
      </c>
      <c r="P14" s="159" t="s">
        <v>243</v>
      </c>
      <c r="Q14" s="159" t="s">
        <v>243</v>
      </c>
      <c r="R14" s="159" t="s">
        <v>243</v>
      </c>
      <c r="S14" s="159" t="s">
        <v>243</v>
      </c>
      <c r="T14" s="159" t="s">
        <v>243</v>
      </c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</row>
    <row r="15" ht="18.0" customHeight="1">
      <c r="A15" s="150" t="str">
        <f t="shared" ref="A15:A19" si="11">IF(B4="","",B4)</f>
        <v/>
      </c>
      <c r="B15" s="163"/>
      <c r="C15" s="163"/>
      <c r="D15" s="163"/>
      <c r="E15" s="151"/>
      <c r="F15" s="80"/>
      <c r="G15" s="80"/>
      <c r="H15" s="80"/>
      <c r="I15" s="48"/>
      <c r="J15" s="163"/>
      <c r="K15" s="163"/>
      <c r="L15" s="151"/>
      <c r="M15" s="163"/>
      <c r="N15" s="151"/>
      <c r="O15" s="151"/>
      <c r="P15" s="151"/>
      <c r="Q15" s="151"/>
      <c r="R15" s="163"/>
      <c r="S15" s="163"/>
      <c r="T15" s="163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</row>
    <row r="16" ht="18.0" customHeight="1">
      <c r="A16" s="150" t="str">
        <f t="shared" si="11"/>
        <v/>
      </c>
      <c r="B16" s="163"/>
      <c r="C16" s="163"/>
      <c r="D16" s="163"/>
      <c r="E16" s="151"/>
      <c r="F16" s="80"/>
      <c r="G16" s="80"/>
      <c r="H16" s="80"/>
      <c r="I16" s="48"/>
      <c r="J16" s="163"/>
      <c r="K16" s="151"/>
      <c r="L16" s="151"/>
      <c r="M16" s="163"/>
      <c r="N16" s="151"/>
      <c r="O16" s="151"/>
      <c r="P16" s="151"/>
      <c r="Q16" s="151"/>
      <c r="R16" s="163"/>
      <c r="S16" s="163"/>
      <c r="T16" s="163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</row>
    <row r="17" ht="18.0" customHeight="1">
      <c r="A17" s="150" t="str">
        <f t="shared" si="11"/>
        <v/>
      </c>
      <c r="B17" s="163"/>
      <c r="C17" s="163"/>
      <c r="D17" s="163"/>
      <c r="E17" s="151"/>
      <c r="F17" s="80"/>
      <c r="G17" s="80"/>
      <c r="H17" s="80"/>
      <c r="I17" s="48"/>
      <c r="J17" s="163"/>
      <c r="K17" s="151"/>
      <c r="L17" s="151"/>
      <c r="M17" s="163"/>
      <c r="N17" s="151"/>
      <c r="O17" s="151"/>
      <c r="P17" s="151"/>
      <c r="Q17" s="151"/>
      <c r="R17" s="163"/>
      <c r="S17" s="163"/>
      <c r="T17" s="163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</row>
    <row r="18" ht="18.0" customHeight="1">
      <c r="A18" s="150" t="str">
        <f t="shared" si="11"/>
        <v/>
      </c>
      <c r="B18" s="163"/>
      <c r="C18" s="163"/>
      <c r="D18" s="163"/>
      <c r="E18" s="151"/>
      <c r="F18" s="80"/>
      <c r="G18" s="80"/>
      <c r="H18" s="80"/>
      <c r="I18" s="48"/>
      <c r="J18" s="163"/>
      <c r="K18" s="151"/>
      <c r="L18" s="151"/>
      <c r="M18" s="163"/>
      <c r="N18" s="151"/>
      <c r="O18" s="151"/>
      <c r="P18" s="151"/>
      <c r="Q18" s="151"/>
      <c r="R18" s="163"/>
      <c r="S18" s="163"/>
      <c r="T18" s="163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</row>
    <row r="19" ht="18.0" customHeight="1">
      <c r="A19" s="150" t="str">
        <f t="shared" si="11"/>
        <v/>
      </c>
      <c r="B19" s="163"/>
      <c r="C19" s="163"/>
      <c r="D19" s="163"/>
      <c r="E19" s="151"/>
      <c r="F19" s="80"/>
      <c r="G19" s="80"/>
      <c r="H19" s="80"/>
      <c r="I19" s="48"/>
      <c r="J19" s="163"/>
      <c r="K19" s="151"/>
      <c r="L19" s="151"/>
      <c r="M19" s="163"/>
      <c r="N19" s="151"/>
      <c r="O19" s="151"/>
      <c r="P19" s="151"/>
      <c r="Q19" s="151"/>
      <c r="R19" s="163"/>
      <c r="S19" s="163"/>
      <c r="T19" s="163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</row>
    <row r="20" ht="18.0" customHeight="1">
      <c r="A20" s="48"/>
      <c r="B20" s="48"/>
      <c r="C20" s="48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</row>
    <row r="21" ht="18.0" customHeight="1">
      <c r="A21" s="48"/>
      <c r="B21" s="48"/>
      <c r="C21" s="48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</row>
    <row r="22" ht="18.0" customHeight="1">
      <c r="A22" s="155" t="s">
        <v>212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</row>
    <row r="23" ht="18.0" customHeight="1">
      <c r="A23" s="147" t="s">
        <v>213</v>
      </c>
      <c r="B23" s="147" t="s">
        <v>244</v>
      </c>
      <c r="C23" s="147" t="s">
        <v>245</v>
      </c>
      <c r="D23" s="147" t="s">
        <v>246</v>
      </c>
      <c r="E23" s="147" t="s">
        <v>247</v>
      </c>
      <c r="F23" s="48"/>
      <c r="G23" s="48"/>
      <c r="H23" s="48"/>
      <c r="I23" s="48"/>
      <c r="J23" s="147" t="s">
        <v>248</v>
      </c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</row>
    <row r="24" ht="18.0" customHeight="1">
      <c r="A24" s="147" t="s">
        <v>229</v>
      </c>
      <c r="B24" s="158" t="s">
        <v>249</v>
      </c>
      <c r="C24" s="158" t="s">
        <v>250</v>
      </c>
      <c r="D24" s="158" t="s">
        <v>251</v>
      </c>
      <c r="E24" s="158" t="s">
        <v>252</v>
      </c>
      <c r="F24" s="48"/>
      <c r="G24" s="48"/>
      <c r="H24" s="48"/>
      <c r="I24" s="48"/>
      <c r="J24" s="158" t="s">
        <v>253</v>
      </c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</row>
    <row r="25" ht="18.0" customHeight="1">
      <c r="A25" s="148" t="s">
        <v>203</v>
      </c>
      <c r="B25" s="159" t="s">
        <v>243</v>
      </c>
      <c r="C25" s="159" t="s">
        <v>243</v>
      </c>
      <c r="D25" s="159" t="s">
        <v>243</v>
      </c>
      <c r="E25" s="160" t="s">
        <v>243</v>
      </c>
      <c r="F25" s="48"/>
      <c r="G25" s="48"/>
      <c r="H25" s="48"/>
      <c r="I25" s="48"/>
      <c r="J25" s="160" t="s">
        <v>243</v>
      </c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</row>
    <row r="26" ht="18.0" customHeight="1">
      <c r="A26" s="150" t="str">
        <f t="shared" ref="A26:A30" si="12">IF(B4="","",B4)</f>
        <v/>
      </c>
      <c r="B26" s="163"/>
      <c r="C26" s="163"/>
      <c r="D26" s="163"/>
      <c r="E26" s="163"/>
      <c r="F26" s="80"/>
      <c r="G26" s="96"/>
      <c r="H26" s="80"/>
      <c r="I26" s="96"/>
      <c r="J26" s="151"/>
      <c r="K26" s="48"/>
      <c r="L26" s="48"/>
      <c r="M26" s="96"/>
      <c r="N26" s="80"/>
      <c r="O26" s="96"/>
      <c r="P26" s="80"/>
      <c r="Q26" s="96"/>
      <c r="R26" s="80"/>
      <c r="S26" s="96"/>
      <c r="T26" s="80"/>
      <c r="U26" s="96"/>
      <c r="V26" s="80"/>
      <c r="W26" s="96"/>
      <c r="X26" s="80"/>
      <c r="Y26" s="48"/>
      <c r="Z26" s="48"/>
      <c r="AA26" s="48"/>
      <c r="AB26" s="48"/>
      <c r="AC26" s="48"/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</row>
    <row r="27" ht="18.0" customHeight="1">
      <c r="A27" s="150" t="str">
        <f t="shared" si="12"/>
        <v/>
      </c>
      <c r="B27" s="163"/>
      <c r="C27" s="163"/>
      <c r="D27" s="163"/>
      <c r="E27" s="163"/>
      <c r="F27" s="80"/>
      <c r="G27" s="96"/>
      <c r="H27" s="80"/>
      <c r="I27" s="96"/>
      <c r="J27" s="151"/>
      <c r="K27" s="48"/>
      <c r="L27" s="48"/>
      <c r="M27" s="96"/>
      <c r="N27" s="80"/>
      <c r="O27" s="96"/>
      <c r="P27" s="80"/>
      <c r="Q27" s="96"/>
      <c r="R27" s="80"/>
      <c r="S27" s="96"/>
      <c r="T27" s="80"/>
      <c r="U27" s="96"/>
      <c r="V27" s="80"/>
      <c r="W27" s="96"/>
      <c r="X27" s="80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</row>
    <row r="28" ht="18.0" customHeight="1">
      <c r="A28" s="150" t="str">
        <f t="shared" si="12"/>
        <v/>
      </c>
      <c r="B28" s="163"/>
      <c r="C28" s="163"/>
      <c r="D28" s="163"/>
      <c r="E28" s="163"/>
      <c r="F28" s="80"/>
      <c r="G28" s="96"/>
      <c r="H28" s="80"/>
      <c r="I28" s="96"/>
      <c r="J28" s="151"/>
      <c r="K28" s="48"/>
      <c r="L28" s="48"/>
      <c r="M28" s="96"/>
      <c r="N28" s="80"/>
      <c r="O28" s="96"/>
      <c r="P28" s="80"/>
      <c r="Q28" s="96"/>
      <c r="R28" s="80"/>
      <c r="S28" s="96"/>
      <c r="T28" s="80"/>
      <c r="U28" s="96"/>
      <c r="V28" s="80"/>
      <c r="W28" s="96"/>
      <c r="X28" s="80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</row>
    <row r="29" ht="18.0" customHeight="1">
      <c r="A29" s="150" t="str">
        <f t="shared" si="12"/>
        <v/>
      </c>
      <c r="B29" s="163"/>
      <c r="C29" s="163"/>
      <c r="D29" s="163"/>
      <c r="E29" s="163"/>
      <c r="F29" s="80"/>
      <c r="G29" s="96"/>
      <c r="H29" s="80"/>
      <c r="I29" s="96"/>
      <c r="J29" s="151"/>
      <c r="K29" s="48"/>
      <c r="L29" s="48"/>
      <c r="M29" s="96"/>
      <c r="N29" s="80"/>
      <c r="O29" s="96"/>
      <c r="P29" s="80"/>
      <c r="Q29" s="96"/>
      <c r="R29" s="80"/>
      <c r="S29" s="96"/>
      <c r="T29" s="80"/>
      <c r="U29" s="96"/>
      <c r="V29" s="80"/>
      <c r="W29" s="96"/>
      <c r="X29" s="80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8"/>
      <c r="AL29" s="48"/>
      <c r="AM29" s="48"/>
      <c r="AN29" s="48"/>
      <c r="AO29" s="48"/>
      <c r="AP29" s="48"/>
      <c r="AQ29" s="48"/>
    </row>
    <row r="30" ht="18.0" customHeight="1">
      <c r="A30" s="150" t="str">
        <f t="shared" si="12"/>
        <v/>
      </c>
      <c r="B30" s="163"/>
      <c r="C30" s="163"/>
      <c r="D30" s="163"/>
      <c r="E30" s="163"/>
      <c r="F30" s="80"/>
      <c r="G30" s="96"/>
      <c r="H30" s="80"/>
      <c r="I30" s="96"/>
      <c r="J30" s="151"/>
      <c r="K30" s="48"/>
      <c r="L30" s="48"/>
      <c r="M30" s="96"/>
      <c r="N30" s="80"/>
      <c r="O30" s="96"/>
      <c r="P30" s="80"/>
      <c r="Q30" s="96"/>
      <c r="R30" s="80"/>
      <c r="S30" s="96"/>
      <c r="T30" s="80"/>
      <c r="U30" s="96"/>
      <c r="V30" s="80"/>
      <c r="W30" s="96"/>
      <c r="X30" s="80"/>
      <c r="Y30" s="48"/>
      <c r="Z30" s="48"/>
      <c r="AA30" s="48"/>
      <c r="AB30" s="48"/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</row>
    <row r="31" ht="18.0" customHeight="1">
      <c r="A31" s="96"/>
      <c r="B31" s="96"/>
      <c r="C31" s="96"/>
      <c r="D31" s="96"/>
      <c r="E31" s="96"/>
      <c r="F31" s="96"/>
      <c r="G31" s="96"/>
      <c r="H31" s="96"/>
      <c r="I31" s="96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</row>
    <row r="32" ht="18.0" customHeight="1">
      <c r="A32" s="96" t="s">
        <v>254</v>
      </c>
      <c r="B32" s="96"/>
      <c r="C32" s="96"/>
      <c r="D32" s="96"/>
      <c r="E32" s="96"/>
      <c r="F32" s="96"/>
      <c r="G32" s="96"/>
      <c r="H32" s="96"/>
      <c r="I32" s="96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</row>
    <row r="33" ht="18.0" customHeight="1">
      <c r="A33" s="96" t="s">
        <v>255</v>
      </c>
      <c r="B33" s="96"/>
      <c r="C33" s="96"/>
      <c r="D33" s="96"/>
      <c r="E33" s="96"/>
      <c r="F33" s="96"/>
      <c r="G33" s="96"/>
      <c r="H33" s="96"/>
      <c r="I33" s="96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</row>
    <row r="34" ht="18.0" customHeight="1">
      <c r="A34" s="96" t="s">
        <v>256</v>
      </c>
      <c r="B34" s="96"/>
      <c r="C34" s="96"/>
      <c r="D34" s="96"/>
      <c r="E34" s="96"/>
      <c r="F34" s="96"/>
      <c r="G34" s="96"/>
      <c r="H34" s="96"/>
      <c r="I34" s="96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</row>
    <row r="35" ht="18.0" customHeight="1">
      <c r="A35" s="96" t="s">
        <v>257</v>
      </c>
      <c r="B35" s="96"/>
      <c r="C35" s="96"/>
      <c r="D35" s="96"/>
      <c r="E35" s="96"/>
      <c r="F35" s="96"/>
      <c r="H35" s="96"/>
      <c r="I35" s="96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</row>
    <row r="36" ht="18.0" customHeight="1">
      <c r="A36" s="96" t="s">
        <v>258</v>
      </c>
      <c r="B36" s="96"/>
      <c r="C36" s="96"/>
      <c r="D36" s="96"/>
      <c r="E36" s="96"/>
      <c r="F36" s="96"/>
      <c r="G36" s="96"/>
      <c r="H36" s="96"/>
      <c r="I36" s="96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</row>
    <row r="37" ht="18.0" customHeight="1">
      <c r="A37" s="96" t="s">
        <v>259</v>
      </c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</row>
    <row r="38" ht="18.0" hidden="1" customHeight="1">
      <c r="A38" s="164" t="s">
        <v>204</v>
      </c>
      <c r="B38" s="164" t="s">
        <v>260</v>
      </c>
      <c r="C38" s="164" t="s">
        <v>261</v>
      </c>
      <c r="D38" s="164" t="s">
        <v>262</v>
      </c>
      <c r="E38" s="164" t="s">
        <v>263</v>
      </c>
      <c r="F38" s="164" t="s">
        <v>264</v>
      </c>
      <c r="G38" s="165"/>
      <c r="H38" s="165"/>
      <c r="I38" s="165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65"/>
      <c r="AA38" s="165"/>
      <c r="AB38" s="165"/>
      <c r="AC38" s="165"/>
      <c r="AD38" s="165"/>
      <c r="AE38" s="165"/>
      <c r="AF38" s="165"/>
      <c r="AG38" s="165"/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</row>
    <row r="39" ht="18.0" hidden="1" customHeight="1">
      <c r="A39" s="164" t="s">
        <v>265</v>
      </c>
      <c r="B39" s="164" t="s">
        <v>265</v>
      </c>
      <c r="C39" s="164" t="s">
        <v>265</v>
      </c>
      <c r="D39" s="164" t="s">
        <v>265</v>
      </c>
      <c r="E39" s="164" t="s">
        <v>265</v>
      </c>
      <c r="F39" s="164" t="s">
        <v>265</v>
      </c>
      <c r="G39" s="165"/>
      <c r="H39" s="165"/>
      <c r="I39" s="165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65"/>
      <c r="AA39" s="165"/>
      <c r="AB39" s="165"/>
      <c r="AC39" s="165"/>
      <c r="AD39" s="165"/>
      <c r="AE39" s="165"/>
      <c r="AF39" s="165"/>
      <c r="AG39" s="165"/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</row>
    <row r="40" ht="18.0" hidden="1" customHeight="1">
      <c r="A40" s="164" t="s">
        <v>205</v>
      </c>
      <c r="B40" s="164" t="s">
        <v>205</v>
      </c>
      <c r="C40" s="164" t="s">
        <v>205</v>
      </c>
      <c r="D40" s="164" t="s">
        <v>205</v>
      </c>
      <c r="E40" s="164"/>
      <c r="F40" s="164"/>
      <c r="G40" s="165"/>
      <c r="H40" s="165"/>
      <c r="I40" s="165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65"/>
      <c r="AA40" s="165"/>
      <c r="AB40" s="165"/>
      <c r="AC40" s="165"/>
      <c r="AD40" s="165"/>
      <c r="AE40" s="165"/>
      <c r="AF40" s="165"/>
      <c r="AG40" s="165"/>
      <c r="AH40" s="165"/>
      <c r="AI40" s="165"/>
      <c r="AJ40" s="165"/>
      <c r="AK40" s="165"/>
      <c r="AL40" s="165"/>
      <c r="AM40" s="165"/>
      <c r="AN40" s="165"/>
      <c r="AO40" s="165"/>
      <c r="AP40" s="165"/>
      <c r="AQ40" s="165"/>
    </row>
    <row r="41" ht="18.0" hidden="1" customHeight="1">
      <c r="A41" s="164" t="s">
        <v>266</v>
      </c>
      <c r="B41" s="164" t="s">
        <v>266</v>
      </c>
      <c r="C41" s="164" t="s">
        <v>266</v>
      </c>
      <c r="D41" s="164" t="s">
        <v>266</v>
      </c>
      <c r="E41" s="164"/>
      <c r="F41" s="164"/>
      <c r="G41" s="165"/>
      <c r="H41" s="165"/>
      <c r="I41" s="165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65"/>
      <c r="AA41" s="165"/>
      <c r="AB41" s="165"/>
      <c r="AC41" s="165"/>
      <c r="AD41" s="165"/>
      <c r="AE41" s="165"/>
      <c r="AF41" s="165"/>
      <c r="AG41" s="165"/>
      <c r="AH41" s="165"/>
      <c r="AI41" s="165"/>
      <c r="AJ41" s="165"/>
      <c r="AK41" s="165"/>
      <c r="AL41" s="165"/>
      <c r="AM41" s="165"/>
      <c r="AN41" s="165"/>
      <c r="AO41" s="165"/>
      <c r="AP41" s="165"/>
      <c r="AQ41" s="165"/>
    </row>
    <row r="42" ht="18.0" hidden="1" customHeight="1">
      <c r="A42" s="164"/>
      <c r="B42" s="164"/>
      <c r="C42" s="164"/>
      <c r="D42" s="164"/>
      <c r="E42" s="164"/>
      <c r="F42" s="164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</row>
    <row r="43" ht="18.0" hidden="1" customHeight="1">
      <c r="A43" s="164"/>
      <c r="B43" s="164"/>
      <c r="C43" s="164"/>
      <c r="D43" s="164"/>
      <c r="E43" s="164"/>
      <c r="F43" s="164"/>
      <c r="G43" s="165"/>
      <c r="H43" s="165"/>
      <c r="I43" s="165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65"/>
      <c r="AA43" s="165"/>
      <c r="AB43" s="165"/>
      <c r="AC43" s="165"/>
      <c r="AD43" s="165"/>
      <c r="AE43" s="165"/>
      <c r="AF43" s="165"/>
      <c r="AG43" s="165"/>
      <c r="AH43" s="165"/>
      <c r="AI43" s="165"/>
      <c r="AJ43" s="165"/>
      <c r="AK43" s="165"/>
      <c r="AL43" s="165"/>
      <c r="AM43" s="165"/>
      <c r="AN43" s="165"/>
      <c r="AO43" s="165"/>
      <c r="AP43" s="165"/>
      <c r="AQ43" s="165"/>
    </row>
    <row r="44" ht="18.0" hidden="1" customHeight="1">
      <c r="A44" s="164" t="str">
        <f t="shared" ref="A44:F44" si="13">A38&amp;"_"&amp;$B$12</f>
        <v>CDH5.11.0_Flume</v>
      </c>
      <c r="B44" s="164" t="str">
        <f t="shared" si="13"/>
        <v>CDH6.3.2_Flume</v>
      </c>
      <c r="C44" s="164" t="str">
        <f t="shared" si="13"/>
        <v>HDP2.5_Flume</v>
      </c>
      <c r="D44" s="164" t="str">
        <f t="shared" si="13"/>
        <v>HDP3.1_Flume</v>
      </c>
      <c r="E44" s="164" t="str">
        <f t="shared" si="13"/>
        <v>Spark2.3.0_Flume</v>
      </c>
      <c r="F44" s="164" t="str">
        <f t="shared" si="13"/>
        <v>Vanilla2.8.2_Flume</v>
      </c>
      <c r="G44" s="165"/>
      <c r="H44" s="165"/>
      <c r="I44" s="165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165"/>
      <c r="AJ44" s="165"/>
      <c r="AK44" s="165"/>
      <c r="AL44" s="165"/>
      <c r="AM44" s="165"/>
      <c r="AN44" s="165"/>
      <c r="AO44" s="165"/>
      <c r="AP44" s="165"/>
      <c r="AQ44" s="165"/>
    </row>
    <row r="45" ht="18.0" hidden="1" customHeight="1">
      <c r="A45" s="164" t="s">
        <v>243</v>
      </c>
      <c r="B45" s="164" t="s">
        <v>243</v>
      </c>
      <c r="C45" s="164" t="s">
        <v>243</v>
      </c>
      <c r="D45" s="164" t="s">
        <v>267</v>
      </c>
      <c r="E45" s="164" t="s">
        <v>267</v>
      </c>
      <c r="F45" s="164" t="s">
        <v>267</v>
      </c>
      <c r="G45" s="165"/>
      <c r="H45" s="165"/>
      <c r="I45" s="165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65"/>
      <c r="AA45" s="165"/>
      <c r="AB45" s="165"/>
      <c r="AC45" s="165"/>
      <c r="AD45" s="165"/>
      <c r="AE45" s="165"/>
      <c r="AF45" s="165"/>
      <c r="AG45" s="165"/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</row>
    <row r="46" ht="18.0" hidden="1" customHeight="1">
      <c r="A46" s="164" t="str">
        <f t="shared" ref="A46:F46" si="14">A38&amp;"_"&amp;$C$12</f>
        <v>CDH5.11.0_HBase</v>
      </c>
      <c r="B46" s="164" t="str">
        <f t="shared" si="14"/>
        <v>CDH6.3.2_HBase</v>
      </c>
      <c r="C46" s="164" t="str">
        <f t="shared" si="14"/>
        <v>HDP2.5_HBase</v>
      </c>
      <c r="D46" s="164" t="str">
        <f t="shared" si="14"/>
        <v>HDP3.1_HBase</v>
      </c>
      <c r="E46" s="164" t="str">
        <f t="shared" si="14"/>
        <v>Spark2.3.0_HBase</v>
      </c>
      <c r="F46" s="164" t="str">
        <f t="shared" si="14"/>
        <v>Vanilla2.8.2_HBase</v>
      </c>
      <c r="G46" s="165"/>
      <c r="H46" s="165"/>
      <c r="I46" s="165"/>
      <c r="J46" s="165"/>
      <c r="K46" s="165"/>
      <c r="L46" s="165"/>
      <c r="M46" s="165"/>
      <c r="N46" s="165"/>
      <c r="O46" s="165"/>
      <c r="P46" s="165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</row>
    <row r="47" ht="18.0" hidden="1" customHeight="1">
      <c r="A47" s="164" t="s">
        <v>243</v>
      </c>
      <c r="B47" s="164" t="s">
        <v>243</v>
      </c>
      <c r="C47" s="164" t="s">
        <v>268</v>
      </c>
      <c r="D47" s="164" t="s">
        <v>267</v>
      </c>
      <c r="E47" s="164" t="s">
        <v>267</v>
      </c>
      <c r="F47" s="164" t="s">
        <v>267</v>
      </c>
      <c r="G47" s="165"/>
      <c r="H47" s="165"/>
      <c r="I47" s="165"/>
      <c r="J47" s="165"/>
      <c r="K47" s="165"/>
      <c r="L47" s="165"/>
      <c r="M47" s="165"/>
      <c r="N47" s="165"/>
      <c r="O47" s="165"/>
      <c r="P47" s="165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165"/>
      <c r="AJ47" s="165"/>
      <c r="AK47" s="165"/>
      <c r="AL47" s="165"/>
      <c r="AM47" s="165"/>
      <c r="AN47" s="165"/>
      <c r="AO47" s="165"/>
      <c r="AP47" s="165"/>
      <c r="AQ47" s="165"/>
    </row>
    <row r="48" ht="18.0" hidden="1" customHeight="1">
      <c r="A48" s="164" t="str">
        <f t="shared" ref="A48:F48" si="15">A38&amp;"_"&amp;$D$12</f>
        <v>CDH5.11.0_Hue</v>
      </c>
      <c r="B48" s="164" t="str">
        <f t="shared" si="15"/>
        <v>CDH6.3.2_Hue</v>
      </c>
      <c r="C48" s="164" t="str">
        <f t="shared" si="15"/>
        <v>HDP2.5_Hue</v>
      </c>
      <c r="D48" s="164" t="str">
        <f t="shared" si="15"/>
        <v>HDP3.1_Hue</v>
      </c>
      <c r="E48" s="164" t="str">
        <f t="shared" si="15"/>
        <v>Spark2.3.0_Hue</v>
      </c>
      <c r="F48" s="164" t="str">
        <f t="shared" si="15"/>
        <v>Vanilla2.8.2_Hue</v>
      </c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5"/>
      <c r="AQ48" s="165"/>
    </row>
    <row r="49" ht="18.0" hidden="1" customHeight="1">
      <c r="A49" s="164" t="s">
        <v>243</v>
      </c>
      <c r="B49" s="164" t="s">
        <v>243</v>
      </c>
      <c r="C49" s="164" t="s">
        <v>267</v>
      </c>
      <c r="D49" s="164" t="s">
        <v>267</v>
      </c>
      <c r="E49" s="164" t="s">
        <v>267</v>
      </c>
      <c r="F49" s="164" t="s">
        <v>267</v>
      </c>
      <c r="G49" s="165"/>
      <c r="H49" s="165"/>
      <c r="I49" s="165"/>
      <c r="J49" s="165"/>
      <c r="K49" s="165"/>
      <c r="L49" s="165"/>
      <c r="M49" s="165"/>
      <c r="N49" s="165"/>
      <c r="O49" s="165"/>
      <c r="P49" s="165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</row>
    <row r="50" ht="18.0" hidden="1" customHeight="1">
      <c r="A50" s="164" t="str">
        <f t="shared" ref="A50:F50" si="16">A38&amp;"_"&amp;$E$12</f>
        <v>CDH5.11.0_KMS</v>
      </c>
      <c r="B50" s="164" t="str">
        <f t="shared" si="16"/>
        <v>CDH6.3.2_KMS</v>
      </c>
      <c r="C50" s="164" t="str">
        <f t="shared" si="16"/>
        <v>HDP2.5_KMS</v>
      </c>
      <c r="D50" s="164" t="str">
        <f t="shared" si="16"/>
        <v>HDP3.1_KMS</v>
      </c>
      <c r="E50" s="164" t="str">
        <f t="shared" si="16"/>
        <v>Spark2.3.0_KMS</v>
      </c>
      <c r="F50" s="164" t="str">
        <f t="shared" si="16"/>
        <v>Vanilla2.8.2_KMS</v>
      </c>
      <c r="G50" s="165"/>
      <c r="H50" s="165"/>
      <c r="I50" s="165"/>
      <c r="J50" s="165"/>
      <c r="K50" s="165"/>
      <c r="L50" s="165"/>
      <c r="M50" s="165"/>
      <c r="N50" s="165"/>
      <c r="O50" s="165"/>
      <c r="P50" s="165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  <c r="AH50" s="165"/>
      <c r="AI50" s="165"/>
      <c r="AJ50" s="165"/>
      <c r="AK50" s="165"/>
      <c r="AL50" s="165"/>
      <c r="AM50" s="165"/>
      <c r="AN50" s="165"/>
      <c r="AO50" s="165"/>
      <c r="AP50" s="165"/>
      <c r="AQ50" s="165"/>
    </row>
    <row r="51" ht="18.0" hidden="1" customHeight="1">
      <c r="A51" s="164" t="s">
        <v>243</v>
      </c>
      <c r="B51" s="164" t="s">
        <v>267</v>
      </c>
      <c r="C51" s="164" t="s">
        <v>267</v>
      </c>
      <c r="D51" s="164" t="s">
        <v>267</v>
      </c>
      <c r="E51" s="164" t="s">
        <v>267</v>
      </c>
      <c r="F51" s="164" t="s">
        <v>267</v>
      </c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5"/>
      <c r="AE51" s="165"/>
      <c r="AF51" s="165"/>
      <c r="AG51" s="165"/>
      <c r="AH51" s="165"/>
      <c r="AI51" s="165"/>
      <c r="AJ51" s="165"/>
      <c r="AK51" s="165"/>
      <c r="AL51" s="165"/>
      <c r="AM51" s="165"/>
      <c r="AN51" s="165"/>
      <c r="AO51" s="165"/>
      <c r="AP51" s="165"/>
      <c r="AQ51" s="165"/>
    </row>
    <row r="52" ht="18.0" hidden="1" customHeight="1">
      <c r="A52" s="164" t="str">
        <f t="shared" ref="A52:F52" si="17">A38&amp;"_"&amp;$J$12</f>
        <v>CDH5.11.0_Kafka</v>
      </c>
      <c r="B52" s="164" t="str">
        <f t="shared" si="17"/>
        <v>CDH6.3.2_Kafka</v>
      </c>
      <c r="C52" s="164" t="str">
        <f t="shared" si="17"/>
        <v>HDP2.5_Kafka</v>
      </c>
      <c r="D52" s="164" t="str">
        <f t="shared" si="17"/>
        <v>HDP3.1_Kafka</v>
      </c>
      <c r="E52" s="164" t="str">
        <f t="shared" si="17"/>
        <v>Spark2.3.0_Kafka</v>
      </c>
      <c r="F52" s="164" t="str">
        <f t="shared" si="17"/>
        <v>Vanilla2.8.2_Kafka</v>
      </c>
      <c r="G52" s="165"/>
      <c r="H52" s="165"/>
      <c r="I52" s="165"/>
      <c r="J52" s="165"/>
      <c r="K52" s="165"/>
      <c r="L52" s="165"/>
      <c r="M52" s="165"/>
      <c r="N52" s="165"/>
      <c r="O52" s="165"/>
      <c r="P52" s="165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165"/>
      <c r="AJ52" s="165"/>
      <c r="AK52" s="165"/>
      <c r="AL52" s="165"/>
      <c r="AM52" s="165"/>
      <c r="AN52" s="165"/>
      <c r="AO52" s="165"/>
      <c r="AP52" s="165"/>
      <c r="AQ52" s="165"/>
    </row>
    <row r="53" ht="18.0" hidden="1" customHeight="1">
      <c r="A53" s="164" t="s">
        <v>243</v>
      </c>
      <c r="B53" s="164" t="s">
        <v>243</v>
      </c>
      <c r="C53" s="164" t="s">
        <v>243</v>
      </c>
      <c r="D53" s="164" t="s">
        <v>243</v>
      </c>
      <c r="E53" s="164" t="s">
        <v>267</v>
      </c>
      <c r="F53" s="164" t="s">
        <v>267</v>
      </c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  <c r="Y53" s="165"/>
      <c r="Z53" s="165"/>
      <c r="AA53" s="165"/>
      <c r="AB53" s="165"/>
      <c r="AC53" s="165"/>
      <c r="AD53" s="165"/>
      <c r="AE53" s="165"/>
      <c r="AF53" s="165"/>
      <c r="AG53" s="165"/>
      <c r="AH53" s="165"/>
      <c r="AI53" s="165"/>
      <c r="AJ53" s="165"/>
      <c r="AK53" s="165"/>
      <c r="AL53" s="165"/>
      <c r="AM53" s="165"/>
      <c r="AN53" s="165"/>
      <c r="AO53" s="165"/>
      <c r="AP53" s="165"/>
      <c r="AQ53" s="165"/>
    </row>
    <row r="54" ht="18.0" hidden="1" customHeight="1">
      <c r="A54" s="164" t="str">
        <f t="shared" ref="A54:F54" si="18">A38&amp;"_"&amp;$K$12</f>
        <v>CDH5.11.0_Senty</v>
      </c>
      <c r="B54" s="164" t="str">
        <f t="shared" si="18"/>
        <v>CDH6.3.2_Senty</v>
      </c>
      <c r="C54" s="164" t="str">
        <f t="shared" si="18"/>
        <v>HDP2.5_Senty</v>
      </c>
      <c r="D54" s="164" t="str">
        <f t="shared" si="18"/>
        <v>HDP3.1_Senty</v>
      </c>
      <c r="E54" s="164" t="str">
        <f t="shared" si="18"/>
        <v>Spark2.3.0_Senty</v>
      </c>
      <c r="F54" s="164" t="str">
        <f t="shared" si="18"/>
        <v>Vanilla2.8.2_Senty</v>
      </c>
      <c r="G54" s="165"/>
      <c r="H54" s="165"/>
      <c r="I54" s="165"/>
      <c r="J54" s="165"/>
      <c r="K54" s="165"/>
      <c r="L54" s="165"/>
      <c r="M54" s="165"/>
      <c r="N54" s="165"/>
      <c r="O54" s="165"/>
      <c r="P54" s="165"/>
      <c r="Q54" s="165"/>
      <c r="R54" s="165"/>
      <c r="S54" s="165"/>
      <c r="T54" s="165"/>
      <c r="U54" s="165"/>
      <c r="V54" s="165"/>
      <c r="W54" s="165"/>
      <c r="X54" s="165"/>
      <c r="Y54" s="165"/>
      <c r="Z54" s="165"/>
      <c r="AA54" s="165"/>
      <c r="AB54" s="165"/>
      <c r="AC54" s="165"/>
      <c r="AD54" s="165"/>
      <c r="AE54" s="165"/>
      <c r="AF54" s="165"/>
      <c r="AG54" s="165"/>
      <c r="AH54" s="165"/>
      <c r="AI54" s="165"/>
      <c r="AJ54" s="165"/>
      <c r="AK54" s="165"/>
      <c r="AL54" s="165"/>
      <c r="AM54" s="165"/>
      <c r="AN54" s="165"/>
      <c r="AO54" s="165"/>
      <c r="AP54" s="165"/>
      <c r="AQ54" s="165"/>
    </row>
    <row r="55" ht="18.0" hidden="1" customHeight="1">
      <c r="A55" s="164" t="s">
        <v>243</v>
      </c>
      <c r="B55" s="164" t="s">
        <v>243</v>
      </c>
      <c r="C55" s="164" t="s">
        <v>267</v>
      </c>
      <c r="D55" s="164" t="s">
        <v>267</v>
      </c>
      <c r="E55" s="164" t="s">
        <v>267</v>
      </c>
      <c r="F55" s="164" t="s">
        <v>267</v>
      </c>
      <c r="G55" s="165"/>
      <c r="H55" s="165"/>
      <c r="I55" s="165"/>
      <c r="J55" s="165"/>
      <c r="K55" s="165"/>
      <c r="L55" s="165"/>
      <c r="M55" s="165"/>
      <c r="N55" s="165"/>
      <c r="O55" s="165"/>
      <c r="P55" s="165"/>
      <c r="Q55" s="165"/>
      <c r="R55" s="165"/>
      <c r="S55" s="165"/>
      <c r="T55" s="165"/>
      <c r="U55" s="165"/>
      <c r="V55" s="165"/>
      <c r="W55" s="165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</row>
    <row r="56" ht="18.0" hidden="1" customHeight="1">
      <c r="A56" s="164" t="str">
        <f t="shared" ref="A56:F56" si="19">A38&amp;"_"&amp;$L$12</f>
        <v>CDH5.11.0_Solr</v>
      </c>
      <c r="B56" s="164" t="str">
        <f t="shared" si="19"/>
        <v>CDH6.3.2_Solr</v>
      </c>
      <c r="C56" s="164" t="str">
        <f t="shared" si="19"/>
        <v>HDP2.5_Solr</v>
      </c>
      <c r="D56" s="164" t="str">
        <f t="shared" si="19"/>
        <v>HDP3.1_Solr</v>
      </c>
      <c r="E56" s="164" t="str">
        <f t="shared" si="19"/>
        <v>Spark2.3.0_Solr</v>
      </c>
      <c r="F56" s="164" t="str">
        <f t="shared" si="19"/>
        <v>Vanilla2.8.2_Solr</v>
      </c>
      <c r="G56" s="165"/>
      <c r="H56" s="165"/>
      <c r="I56" s="165"/>
      <c r="J56" s="165"/>
      <c r="K56" s="165"/>
      <c r="L56" s="165"/>
      <c r="M56" s="165"/>
      <c r="N56" s="165"/>
      <c r="O56" s="165"/>
      <c r="P56" s="165"/>
      <c r="Q56" s="165"/>
      <c r="R56" s="165"/>
      <c r="S56" s="165"/>
      <c r="T56" s="165"/>
      <c r="U56" s="165"/>
      <c r="V56" s="165"/>
      <c r="W56" s="165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165"/>
      <c r="AJ56" s="165"/>
      <c r="AK56" s="165"/>
      <c r="AL56" s="165"/>
      <c r="AM56" s="165"/>
      <c r="AN56" s="165"/>
      <c r="AO56" s="165"/>
      <c r="AP56" s="165"/>
      <c r="AQ56" s="165"/>
    </row>
    <row r="57" ht="18.0" hidden="1" customHeight="1">
      <c r="A57" s="164" t="s">
        <v>243</v>
      </c>
      <c r="B57" s="164" t="s">
        <v>243</v>
      </c>
      <c r="C57" s="164" t="s">
        <v>267</v>
      </c>
      <c r="D57" s="164" t="s">
        <v>267</v>
      </c>
      <c r="E57" s="164" t="s">
        <v>267</v>
      </c>
      <c r="F57" s="164" t="s">
        <v>267</v>
      </c>
      <c r="G57" s="165"/>
      <c r="H57" s="165"/>
      <c r="I57" s="165"/>
      <c r="J57" s="165"/>
      <c r="K57" s="165"/>
      <c r="L57" s="165"/>
      <c r="M57" s="165"/>
      <c r="N57" s="165"/>
      <c r="O57" s="165"/>
      <c r="P57" s="165"/>
      <c r="Q57" s="165"/>
      <c r="R57" s="165"/>
      <c r="S57" s="165"/>
      <c r="T57" s="165"/>
      <c r="U57" s="165"/>
      <c r="V57" s="165"/>
      <c r="W57" s="165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165"/>
      <c r="AJ57" s="165"/>
      <c r="AK57" s="165"/>
      <c r="AL57" s="165"/>
      <c r="AM57" s="165"/>
      <c r="AN57" s="165"/>
      <c r="AO57" s="165"/>
      <c r="AP57" s="165"/>
      <c r="AQ57" s="165"/>
    </row>
    <row r="58" ht="18.0" hidden="1" customHeight="1">
      <c r="A58" s="164" t="str">
        <f t="shared" ref="A58:F58" si="20">A38&amp;"_"&amp;$M$12</f>
        <v>CDH5.11.0_Spark</v>
      </c>
      <c r="B58" s="164" t="str">
        <f t="shared" si="20"/>
        <v>CDH6.3.2_Spark</v>
      </c>
      <c r="C58" s="164" t="str">
        <f t="shared" si="20"/>
        <v>HDP2.5_Spark</v>
      </c>
      <c r="D58" s="164" t="str">
        <f t="shared" si="20"/>
        <v>HDP3.1_Spark</v>
      </c>
      <c r="E58" s="164" t="str">
        <f t="shared" si="20"/>
        <v>Spark2.3.0_Spark</v>
      </c>
      <c r="F58" s="164" t="str">
        <f t="shared" si="20"/>
        <v>Vanilla2.8.2_Spark</v>
      </c>
      <c r="G58" s="165"/>
      <c r="H58" s="165"/>
      <c r="I58" s="165"/>
      <c r="J58" s="165"/>
      <c r="K58" s="165"/>
      <c r="L58" s="165"/>
      <c r="M58" s="165"/>
      <c r="N58" s="165"/>
      <c r="O58" s="165"/>
      <c r="P58" s="165"/>
      <c r="Q58" s="165"/>
      <c r="R58" s="165"/>
      <c r="S58" s="165"/>
      <c r="T58" s="165"/>
      <c r="U58" s="165"/>
      <c r="V58" s="165"/>
      <c r="W58" s="165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</row>
    <row r="59" ht="18.0" hidden="1" customHeight="1">
      <c r="A59" s="164" t="s">
        <v>243</v>
      </c>
      <c r="B59" s="164" t="s">
        <v>243</v>
      </c>
      <c r="C59" s="164" t="s">
        <v>268</v>
      </c>
      <c r="D59" s="164" t="s">
        <v>267</v>
      </c>
      <c r="E59" s="164" t="s">
        <v>268</v>
      </c>
      <c r="F59" s="164" t="s">
        <v>268</v>
      </c>
      <c r="G59" s="165"/>
      <c r="H59" s="165"/>
      <c r="I59" s="165"/>
      <c r="J59" s="165"/>
      <c r="K59" s="165"/>
      <c r="L59" s="165"/>
      <c r="M59" s="165"/>
      <c r="N59" s="165"/>
      <c r="O59" s="165"/>
      <c r="P59" s="165"/>
      <c r="Q59" s="165"/>
      <c r="R59" s="165"/>
      <c r="S59" s="165"/>
      <c r="T59" s="165"/>
      <c r="U59" s="165"/>
      <c r="V59" s="165"/>
      <c r="W59" s="165"/>
      <c r="X59" s="165"/>
      <c r="Y59" s="165"/>
      <c r="Z59" s="165"/>
      <c r="AA59" s="165"/>
      <c r="AB59" s="165"/>
      <c r="AC59" s="165"/>
      <c r="AD59" s="165"/>
      <c r="AE59" s="165"/>
      <c r="AF59" s="165"/>
      <c r="AG59" s="165"/>
      <c r="AH59" s="165"/>
      <c r="AI59" s="165"/>
      <c r="AJ59" s="165"/>
      <c r="AK59" s="165"/>
      <c r="AL59" s="165"/>
      <c r="AM59" s="165"/>
      <c r="AN59" s="165"/>
      <c r="AO59" s="165"/>
      <c r="AP59" s="165"/>
      <c r="AQ59" s="165"/>
    </row>
    <row r="60" ht="18.0" hidden="1" customHeight="1">
      <c r="A60" s="164" t="str">
        <f t="shared" ref="A60:F60" si="21">A38&amp;"_"&amp;$N$12</f>
        <v>CDH5.11.0_Sqoop</v>
      </c>
      <c r="B60" s="164" t="str">
        <f t="shared" si="21"/>
        <v>CDH6.3.2_Sqoop</v>
      </c>
      <c r="C60" s="164" t="str">
        <f t="shared" si="21"/>
        <v>HDP2.5_Sqoop</v>
      </c>
      <c r="D60" s="164" t="str">
        <f t="shared" si="21"/>
        <v>HDP3.1_Sqoop</v>
      </c>
      <c r="E60" s="164" t="str">
        <f t="shared" si="21"/>
        <v>Spark2.3.0_Sqoop</v>
      </c>
      <c r="F60" s="164" t="str">
        <f t="shared" si="21"/>
        <v>Vanilla2.8.2_Sqoop</v>
      </c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65"/>
      <c r="AQ60" s="165"/>
    </row>
    <row r="61" ht="18.0" hidden="1" customHeight="1">
      <c r="A61" s="164" t="s">
        <v>267</v>
      </c>
      <c r="B61" s="164" t="s">
        <v>267</v>
      </c>
      <c r="C61" s="164" t="s">
        <v>243</v>
      </c>
      <c r="D61" s="164" t="s">
        <v>243</v>
      </c>
      <c r="E61" s="164" t="s">
        <v>267</v>
      </c>
      <c r="F61" s="164" t="s">
        <v>267</v>
      </c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</row>
    <row r="62" ht="18.0" hidden="1" customHeight="1">
      <c r="A62" s="164" t="str">
        <f t="shared" ref="A62:F62" si="22">A38&amp;"_"&amp;$O$12</f>
        <v>CDH5.11.0_Sqoop2</v>
      </c>
      <c r="B62" s="164" t="str">
        <f t="shared" si="22"/>
        <v>CDH6.3.2_Sqoop2</v>
      </c>
      <c r="C62" s="164" t="str">
        <f t="shared" si="22"/>
        <v>HDP2.5_Sqoop2</v>
      </c>
      <c r="D62" s="164" t="str">
        <f t="shared" si="22"/>
        <v>HDP3.1_Sqoop2</v>
      </c>
      <c r="E62" s="164" t="str">
        <f t="shared" si="22"/>
        <v>Spark2.3.0_Sqoop2</v>
      </c>
      <c r="F62" s="164" t="str">
        <f t="shared" si="22"/>
        <v>Vanilla2.8.2_Sqoop2</v>
      </c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</row>
    <row r="63" ht="18.0" hidden="1" customHeight="1">
      <c r="A63" s="164" t="s">
        <v>243</v>
      </c>
      <c r="B63" s="164" t="s">
        <v>267</v>
      </c>
      <c r="C63" s="164" t="s">
        <v>267</v>
      </c>
      <c r="D63" s="164" t="s">
        <v>267</v>
      </c>
      <c r="E63" s="164" t="s">
        <v>267</v>
      </c>
      <c r="F63" s="164" t="s">
        <v>267</v>
      </c>
      <c r="G63" s="165"/>
      <c r="H63" s="165"/>
      <c r="I63" s="165"/>
      <c r="J63" s="165"/>
      <c r="K63" s="165"/>
      <c r="L63" s="165"/>
      <c r="M63" s="165"/>
      <c r="N63" s="165"/>
      <c r="O63" s="165"/>
      <c r="P63" s="165"/>
      <c r="Q63" s="165"/>
      <c r="R63" s="165"/>
      <c r="S63" s="165"/>
      <c r="T63" s="165"/>
      <c r="U63" s="165"/>
      <c r="V63" s="165"/>
      <c r="W63" s="165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165"/>
      <c r="AJ63" s="165"/>
      <c r="AK63" s="165"/>
      <c r="AL63" s="165"/>
      <c r="AM63" s="165"/>
      <c r="AN63" s="165"/>
      <c r="AO63" s="165"/>
      <c r="AP63" s="165"/>
      <c r="AQ63" s="165"/>
    </row>
    <row r="64" ht="18.0" hidden="1" customHeight="1">
      <c r="A64" s="164" t="str">
        <f t="shared" ref="A64:F64" si="23">A38&amp;"_"&amp;$P$12</f>
        <v>CDH5.11.0_Slider</v>
      </c>
      <c r="B64" s="164" t="str">
        <f t="shared" si="23"/>
        <v>CDH6.3.2_Slider</v>
      </c>
      <c r="C64" s="164" t="str">
        <f t="shared" si="23"/>
        <v>HDP2.5_Slider</v>
      </c>
      <c r="D64" s="164" t="str">
        <f t="shared" si="23"/>
        <v>HDP3.1_Slider</v>
      </c>
      <c r="E64" s="164" t="str">
        <f t="shared" si="23"/>
        <v>Spark2.3.0_Slider</v>
      </c>
      <c r="F64" s="164" t="str">
        <f t="shared" si="23"/>
        <v>Vanilla2.8.2_Slider</v>
      </c>
      <c r="G64" s="165"/>
      <c r="H64" s="165"/>
      <c r="I64" s="165"/>
      <c r="J64" s="165"/>
      <c r="K64" s="165"/>
      <c r="L64" s="165"/>
      <c r="M64" s="165"/>
      <c r="N64" s="165"/>
      <c r="O64" s="165"/>
      <c r="P64" s="165"/>
      <c r="Q64" s="165"/>
      <c r="R64" s="165"/>
      <c r="S64" s="165"/>
      <c r="T64" s="165"/>
      <c r="U64" s="165"/>
      <c r="V64" s="165"/>
      <c r="W64" s="165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165"/>
      <c r="AJ64" s="165"/>
      <c r="AK64" s="165"/>
      <c r="AL64" s="165"/>
      <c r="AM64" s="165"/>
      <c r="AN64" s="165"/>
      <c r="AO64" s="165"/>
      <c r="AP64" s="165"/>
      <c r="AQ64" s="165"/>
    </row>
    <row r="65" ht="18.0" hidden="1" customHeight="1">
      <c r="A65" s="164" t="s">
        <v>267</v>
      </c>
      <c r="B65" s="164" t="s">
        <v>267</v>
      </c>
      <c r="C65" s="166" t="s">
        <v>243</v>
      </c>
      <c r="D65" s="164" t="s">
        <v>267</v>
      </c>
      <c r="E65" s="164" t="s">
        <v>267</v>
      </c>
      <c r="F65" s="164" t="s">
        <v>267</v>
      </c>
      <c r="G65" s="165"/>
      <c r="H65" s="165"/>
      <c r="I65" s="165"/>
      <c r="J65" s="165"/>
      <c r="K65" s="165"/>
      <c r="L65" s="165"/>
      <c r="M65" s="165"/>
      <c r="N65" s="165"/>
      <c r="O65" s="165"/>
      <c r="P65" s="165"/>
      <c r="Q65" s="165"/>
      <c r="R65" s="165"/>
      <c r="S65" s="165"/>
      <c r="T65" s="165"/>
      <c r="U65" s="165"/>
      <c r="V65" s="165"/>
      <c r="W65" s="165"/>
      <c r="X65" s="165"/>
      <c r="Y65" s="165"/>
      <c r="Z65" s="165"/>
      <c r="AA65" s="165"/>
      <c r="AB65" s="165"/>
      <c r="AC65" s="165"/>
      <c r="AD65" s="165"/>
      <c r="AE65" s="165"/>
      <c r="AF65" s="165"/>
      <c r="AG65" s="165"/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</row>
    <row r="66" ht="18.0" hidden="1" customHeight="1">
      <c r="A66" s="164" t="str">
        <f t="shared" ref="A66:F66" si="24">A38&amp;"_"&amp;$Q$12</f>
        <v>CDH5.11.0_Storm</v>
      </c>
      <c r="B66" s="164" t="str">
        <f t="shared" si="24"/>
        <v>CDH6.3.2_Storm</v>
      </c>
      <c r="C66" s="164" t="str">
        <f t="shared" si="24"/>
        <v>HDP2.5_Storm</v>
      </c>
      <c r="D66" s="164" t="str">
        <f t="shared" si="24"/>
        <v>HDP3.1_Storm</v>
      </c>
      <c r="E66" s="164" t="str">
        <f t="shared" si="24"/>
        <v>Spark2.3.0_Storm</v>
      </c>
      <c r="F66" s="164" t="str">
        <f t="shared" si="24"/>
        <v>Vanilla2.8.2_Storm</v>
      </c>
      <c r="G66" s="165"/>
      <c r="H66" s="165"/>
      <c r="I66" s="165"/>
      <c r="J66" s="165"/>
      <c r="K66" s="165"/>
      <c r="L66" s="165"/>
      <c r="M66" s="165"/>
      <c r="N66" s="165"/>
      <c r="O66" s="165"/>
      <c r="P66" s="165"/>
      <c r="Q66" s="165"/>
      <c r="R66" s="165"/>
      <c r="S66" s="165"/>
      <c r="T66" s="165"/>
      <c r="U66" s="165"/>
      <c r="V66" s="165"/>
      <c r="W66" s="165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</row>
    <row r="67" ht="18.0" hidden="1" customHeight="1">
      <c r="A67" s="164" t="s">
        <v>267</v>
      </c>
      <c r="B67" s="164" t="s">
        <v>267</v>
      </c>
      <c r="C67" s="166" t="s">
        <v>243</v>
      </c>
      <c r="D67" s="164" t="s">
        <v>243</v>
      </c>
      <c r="E67" s="164" t="s">
        <v>267</v>
      </c>
      <c r="F67" s="164" t="s">
        <v>267</v>
      </c>
      <c r="G67" s="165"/>
      <c r="H67" s="165"/>
      <c r="I67" s="165"/>
      <c r="J67" s="165"/>
      <c r="K67" s="165"/>
      <c r="L67" s="165"/>
      <c r="M67" s="165"/>
      <c r="N67" s="165"/>
      <c r="O67" s="165"/>
      <c r="P67" s="165"/>
      <c r="Q67" s="165"/>
      <c r="R67" s="165"/>
      <c r="S67" s="165"/>
      <c r="T67" s="165"/>
      <c r="U67" s="165"/>
      <c r="V67" s="165"/>
      <c r="W67" s="165"/>
      <c r="X67" s="165"/>
      <c r="Y67" s="165"/>
      <c r="Z67" s="165"/>
      <c r="AA67" s="165"/>
      <c r="AB67" s="165"/>
      <c r="AC67" s="165"/>
      <c r="AD67" s="165"/>
      <c r="AE67" s="165"/>
      <c r="AF67" s="165"/>
      <c r="AG67" s="165"/>
      <c r="AH67" s="165"/>
      <c r="AI67" s="165"/>
      <c r="AJ67" s="165"/>
      <c r="AK67" s="165"/>
      <c r="AL67" s="165"/>
      <c r="AM67" s="165"/>
      <c r="AN67" s="165"/>
      <c r="AO67" s="165"/>
      <c r="AP67" s="165"/>
      <c r="AQ67" s="165"/>
    </row>
    <row r="68" ht="18.0" hidden="1" customHeight="1">
      <c r="A68" s="164" t="str">
        <f t="shared" ref="A68:F68" si="25">A38&amp;"_"&amp;$R$12</f>
        <v>CDH5.11.0_kudu</v>
      </c>
      <c r="B68" s="164" t="str">
        <f t="shared" si="25"/>
        <v>CDH6.3.2_kudu</v>
      </c>
      <c r="C68" s="164" t="str">
        <f t="shared" si="25"/>
        <v>HDP2.5_kudu</v>
      </c>
      <c r="D68" s="164" t="str">
        <f t="shared" si="25"/>
        <v>HDP3.1_kudu</v>
      </c>
      <c r="E68" s="164" t="str">
        <f t="shared" si="25"/>
        <v>Spark2.3.0_kudu</v>
      </c>
      <c r="F68" s="164" t="str">
        <f t="shared" si="25"/>
        <v>Vanilla2.8.2_kudu</v>
      </c>
      <c r="G68" s="165"/>
      <c r="H68" s="165"/>
      <c r="I68" s="165"/>
      <c r="J68" s="165"/>
      <c r="K68" s="165"/>
      <c r="L68" s="165"/>
      <c r="M68" s="165"/>
      <c r="N68" s="165"/>
      <c r="O68" s="165"/>
      <c r="P68" s="165"/>
      <c r="Q68" s="165"/>
      <c r="R68" s="165"/>
      <c r="S68" s="165"/>
      <c r="T68" s="165"/>
      <c r="U68" s="165"/>
      <c r="V68" s="165"/>
      <c r="W68" s="165"/>
      <c r="X68" s="165"/>
      <c r="Y68" s="165"/>
      <c r="Z68" s="165"/>
      <c r="AA68" s="165"/>
      <c r="AB68" s="165"/>
      <c r="AC68" s="165"/>
      <c r="AD68" s="165"/>
      <c r="AE68" s="165"/>
      <c r="AF68" s="165"/>
      <c r="AG68" s="165"/>
      <c r="AH68" s="165"/>
      <c r="AI68" s="165"/>
      <c r="AJ68" s="165"/>
      <c r="AK68" s="165"/>
      <c r="AL68" s="165"/>
      <c r="AM68" s="165"/>
      <c r="AN68" s="165"/>
      <c r="AO68" s="165"/>
      <c r="AP68" s="165"/>
      <c r="AQ68" s="165"/>
    </row>
    <row r="69" ht="18.0" hidden="1" customHeight="1">
      <c r="A69" s="164" t="s">
        <v>267</v>
      </c>
      <c r="B69" s="164" t="s">
        <v>243</v>
      </c>
      <c r="C69" s="164" t="s">
        <v>267</v>
      </c>
      <c r="D69" s="164" t="s">
        <v>267</v>
      </c>
      <c r="E69" s="164" t="s">
        <v>267</v>
      </c>
      <c r="F69" s="164" t="s">
        <v>267</v>
      </c>
      <c r="G69" s="165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5"/>
      <c r="S69" s="165"/>
      <c r="T69" s="165"/>
      <c r="U69" s="165"/>
      <c r="V69" s="165"/>
      <c r="W69" s="165"/>
      <c r="X69" s="165"/>
      <c r="Y69" s="165"/>
      <c r="Z69" s="165"/>
      <c r="AA69" s="165"/>
      <c r="AB69" s="165"/>
      <c r="AC69" s="165"/>
      <c r="AD69" s="165"/>
      <c r="AE69" s="165"/>
      <c r="AF69" s="165"/>
      <c r="AG69" s="165"/>
      <c r="AH69" s="165"/>
      <c r="AI69" s="165"/>
      <c r="AJ69" s="165"/>
      <c r="AK69" s="165"/>
      <c r="AL69" s="165"/>
      <c r="AM69" s="165"/>
      <c r="AN69" s="165"/>
      <c r="AO69" s="165"/>
      <c r="AP69" s="165"/>
      <c r="AQ69" s="165"/>
    </row>
    <row r="70" ht="18.0" hidden="1" customHeight="1">
      <c r="A70" s="164" t="str">
        <f t="shared" ref="A70:F70" si="26">A38&amp;"_"&amp;$S$12</f>
        <v>CDH5.11.0_sqoopclient</v>
      </c>
      <c r="B70" s="164" t="str">
        <f t="shared" si="26"/>
        <v>CDH6.3.2_sqoopclient</v>
      </c>
      <c r="C70" s="164" t="str">
        <f t="shared" si="26"/>
        <v>HDP2.5_sqoopclient</v>
      </c>
      <c r="D70" s="164" t="str">
        <f t="shared" si="26"/>
        <v>HDP3.1_sqoopclient</v>
      </c>
      <c r="E70" s="164" t="str">
        <f t="shared" si="26"/>
        <v>Spark2.3.0_sqoopclient</v>
      </c>
      <c r="F70" s="164" t="str">
        <f t="shared" si="26"/>
        <v>Vanilla2.8.2_sqoopclient</v>
      </c>
      <c r="G70" s="165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5"/>
      <c r="S70" s="165"/>
      <c r="T70" s="165"/>
      <c r="U70" s="165"/>
      <c r="V70" s="165"/>
      <c r="W70" s="165"/>
      <c r="X70" s="165"/>
      <c r="Y70" s="165"/>
      <c r="Z70" s="165"/>
      <c r="AA70" s="165"/>
      <c r="AB70" s="165"/>
      <c r="AC70" s="165"/>
      <c r="AD70" s="165"/>
      <c r="AE70" s="165"/>
      <c r="AF70" s="165"/>
      <c r="AG70" s="165"/>
      <c r="AH70" s="165"/>
      <c r="AI70" s="165"/>
      <c r="AJ70" s="165"/>
      <c r="AK70" s="165"/>
      <c r="AL70" s="165"/>
      <c r="AM70" s="165"/>
      <c r="AN70" s="165"/>
      <c r="AO70" s="165"/>
      <c r="AP70" s="165"/>
      <c r="AQ70" s="165"/>
    </row>
    <row r="71" ht="18.0" hidden="1" customHeight="1">
      <c r="A71" s="164" t="s">
        <v>267</v>
      </c>
      <c r="B71" s="164" t="s">
        <v>243</v>
      </c>
      <c r="C71" s="164" t="s">
        <v>267</v>
      </c>
      <c r="D71" s="164" t="s">
        <v>267</v>
      </c>
      <c r="E71" s="164" t="s">
        <v>267</v>
      </c>
      <c r="F71" s="164" t="s">
        <v>267</v>
      </c>
      <c r="G71" s="165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5"/>
      <c r="S71" s="165"/>
      <c r="T71" s="165"/>
      <c r="U71" s="165"/>
      <c r="V71" s="165"/>
      <c r="W71" s="165"/>
      <c r="X71" s="165"/>
      <c r="Y71" s="165"/>
      <c r="Z71" s="165"/>
      <c r="AA71" s="165"/>
      <c r="AB71" s="165"/>
      <c r="AC71" s="165"/>
      <c r="AD71" s="165"/>
      <c r="AE71" s="165"/>
      <c r="AF71" s="165"/>
      <c r="AG71" s="165"/>
      <c r="AH71" s="165"/>
      <c r="AI71" s="165"/>
      <c r="AJ71" s="165"/>
      <c r="AK71" s="165"/>
      <c r="AL71" s="165"/>
      <c r="AM71" s="165"/>
      <c r="AN71" s="165"/>
      <c r="AO71" s="165"/>
      <c r="AP71" s="165"/>
      <c r="AQ71" s="165"/>
    </row>
    <row r="72" ht="18.0" hidden="1" customHeight="1">
      <c r="A72" s="164" t="str">
        <f t="shared" ref="A72:F72" si="27">A38&amp;"_"&amp;$T$12</f>
        <v>CDH5.11.0_jupyternotebook</v>
      </c>
      <c r="B72" s="164" t="str">
        <f t="shared" si="27"/>
        <v>CDH6.3.2_jupyternotebook</v>
      </c>
      <c r="C72" s="164" t="str">
        <f t="shared" si="27"/>
        <v>HDP2.5_jupyternotebook</v>
      </c>
      <c r="D72" s="164" t="str">
        <f t="shared" si="27"/>
        <v>HDP3.1_jupyternotebook</v>
      </c>
      <c r="E72" s="164" t="str">
        <f t="shared" si="27"/>
        <v>Spark2.3.0_jupyternotebook</v>
      </c>
      <c r="F72" s="164" t="str">
        <f t="shared" si="27"/>
        <v>Vanilla2.8.2_jupyternotebook</v>
      </c>
      <c r="G72" s="165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5"/>
      <c r="S72" s="165"/>
      <c r="T72" s="165"/>
      <c r="U72" s="165"/>
      <c r="V72" s="165"/>
      <c r="W72" s="165"/>
      <c r="X72" s="165"/>
      <c r="Y72" s="165"/>
      <c r="Z72" s="165"/>
      <c r="AA72" s="165"/>
      <c r="AB72" s="165"/>
      <c r="AC72" s="165"/>
      <c r="AD72" s="165"/>
      <c r="AE72" s="165"/>
      <c r="AF72" s="165"/>
      <c r="AG72" s="165"/>
      <c r="AH72" s="165"/>
      <c r="AI72" s="165"/>
      <c r="AJ72" s="165"/>
      <c r="AK72" s="165"/>
      <c r="AL72" s="165"/>
      <c r="AM72" s="165"/>
      <c r="AN72" s="165"/>
      <c r="AO72" s="165"/>
      <c r="AP72" s="165"/>
      <c r="AQ72" s="165"/>
    </row>
    <row r="73" ht="18.0" hidden="1" customHeight="1">
      <c r="A73" s="164" t="s">
        <v>267</v>
      </c>
      <c r="B73" s="164" t="s">
        <v>243</v>
      </c>
      <c r="C73" s="164" t="s">
        <v>267</v>
      </c>
      <c r="D73" s="164" t="s">
        <v>267</v>
      </c>
      <c r="E73" s="164" t="s">
        <v>267</v>
      </c>
      <c r="F73" s="164" t="s">
        <v>268</v>
      </c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  <c r="Y73" s="165"/>
      <c r="Z73" s="165"/>
      <c r="AA73" s="165"/>
      <c r="AB73" s="165"/>
      <c r="AC73" s="165"/>
      <c r="AD73" s="165"/>
      <c r="AE73" s="165"/>
      <c r="AF73" s="165"/>
      <c r="AG73" s="165"/>
      <c r="AH73" s="165"/>
      <c r="AI73" s="165"/>
      <c r="AJ73" s="165"/>
      <c r="AK73" s="165"/>
      <c r="AL73" s="165"/>
      <c r="AM73" s="165"/>
      <c r="AN73" s="165"/>
      <c r="AO73" s="165"/>
      <c r="AP73" s="165"/>
      <c r="AQ73" s="165"/>
    </row>
    <row r="74" ht="18.0" hidden="1" customHeight="1">
      <c r="A74" s="164" t="str">
        <f t="shared" ref="A74:F74" si="28">A38&amp;"_"&amp;$B$23</f>
        <v>CDH5.11.0_Flink</v>
      </c>
      <c r="B74" s="164" t="str">
        <f t="shared" si="28"/>
        <v>CDH6.3.2_Flink</v>
      </c>
      <c r="C74" s="164" t="str">
        <f t="shared" si="28"/>
        <v>HDP2.5_Flink</v>
      </c>
      <c r="D74" s="164" t="str">
        <f t="shared" si="28"/>
        <v>HDP3.1_Flink</v>
      </c>
      <c r="E74" s="164" t="str">
        <f t="shared" si="28"/>
        <v>Spark2.3.0_Flink</v>
      </c>
      <c r="F74" s="164" t="str">
        <f t="shared" si="28"/>
        <v>Vanilla2.8.2_Flink</v>
      </c>
      <c r="G74" s="164"/>
      <c r="H74" s="164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67"/>
      <c r="T74" s="167"/>
      <c r="U74" s="167"/>
      <c r="V74" s="167"/>
      <c r="W74" s="167"/>
      <c r="X74" s="167"/>
      <c r="Y74" s="167"/>
      <c r="Z74" s="167"/>
      <c r="AA74" s="167"/>
      <c r="AB74" s="167"/>
      <c r="AC74" s="167"/>
      <c r="AD74" s="167"/>
      <c r="AE74" s="167"/>
      <c r="AF74" s="167"/>
      <c r="AG74" s="167"/>
      <c r="AH74" s="167"/>
      <c r="AI74" s="167"/>
      <c r="AJ74" s="167"/>
      <c r="AK74" s="167"/>
      <c r="AL74" s="167"/>
      <c r="AM74" s="167"/>
      <c r="AN74" s="167"/>
      <c r="AO74" s="167"/>
      <c r="AP74" s="167"/>
      <c r="AQ74" s="167"/>
    </row>
    <row r="75" ht="18.0" hidden="1" customHeight="1">
      <c r="A75" s="164" t="s">
        <v>267</v>
      </c>
      <c r="B75" s="164" t="s">
        <v>243</v>
      </c>
      <c r="C75" s="164" t="s">
        <v>267</v>
      </c>
      <c r="D75" s="164" t="s">
        <v>243</v>
      </c>
      <c r="E75" s="164" t="s">
        <v>267</v>
      </c>
      <c r="F75" s="164" t="s">
        <v>267</v>
      </c>
      <c r="G75" s="164"/>
      <c r="H75" s="164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67"/>
      <c r="T75" s="167"/>
      <c r="U75" s="167"/>
      <c r="V75" s="167"/>
      <c r="W75" s="167"/>
      <c r="X75" s="167"/>
      <c r="Y75" s="167"/>
      <c r="Z75" s="167"/>
      <c r="AA75" s="167"/>
      <c r="AB75" s="167"/>
      <c r="AC75" s="167"/>
      <c r="AD75" s="167"/>
      <c r="AE75" s="167"/>
      <c r="AF75" s="167"/>
      <c r="AG75" s="167"/>
      <c r="AH75" s="167"/>
      <c r="AI75" s="167"/>
      <c r="AJ75" s="167"/>
      <c r="AK75" s="167"/>
      <c r="AL75" s="167"/>
      <c r="AM75" s="167"/>
      <c r="AN75" s="167"/>
      <c r="AO75" s="167"/>
      <c r="AP75" s="167"/>
      <c r="AQ75" s="167"/>
    </row>
    <row r="76" ht="18.0" hidden="1" customHeight="1">
      <c r="A76" s="164" t="str">
        <f t="shared" ref="A76:F76" si="29">A38&amp;"_"&amp;$C$23</f>
        <v>CDH5.11.0_Accumulo</v>
      </c>
      <c r="B76" s="164" t="str">
        <f t="shared" si="29"/>
        <v>CDH6.3.2_Accumulo</v>
      </c>
      <c r="C76" s="164" t="str">
        <f t="shared" si="29"/>
        <v>HDP2.5_Accumulo</v>
      </c>
      <c r="D76" s="164" t="str">
        <f t="shared" si="29"/>
        <v>HDP3.1_Accumulo</v>
      </c>
      <c r="E76" s="164" t="str">
        <f t="shared" si="29"/>
        <v>Spark2.3.0_Accumulo</v>
      </c>
      <c r="F76" s="164" t="str">
        <f t="shared" si="29"/>
        <v>Vanilla2.8.2_Accumulo</v>
      </c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67"/>
      <c r="T76" s="167"/>
      <c r="U76" s="167"/>
      <c r="V76" s="167"/>
      <c r="W76" s="167"/>
      <c r="X76" s="167"/>
      <c r="Y76" s="167"/>
      <c r="Z76" s="167"/>
      <c r="AA76" s="167"/>
      <c r="AB76" s="167"/>
      <c r="AC76" s="167"/>
      <c r="AD76" s="167"/>
      <c r="AE76" s="167"/>
      <c r="AF76" s="167"/>
      <c r="AG76" s="167"/>
      <c r="AH76" s="167"/>
      <c r="AI76" s="167"/>
      <c r="AJ76" s="167"/>
      <c r="AK76" s="167"/>
      <c r="AL76" s="167"/>
      <c r="AM76" s="167"/>
      <c r="AN76" s="167"/>
      <c r="AO76" s="167"/>
      <c r="AP76" s="167"/>
      <c r="AQ76" s="167"/>
    </row>
    <row r="77" ht="18.0" hidden="1" customHeight="1">
      <c r="A77" s="164" t="s">
        <v>267</v>
      </c>
      <c r="B77" s="164" t="s">
        <v>267</v>
      </c>
      <c r="C77" s="164" t="s">
        <v>267</v>
      </c>
      <c r="D77" s="164" t="s">
        <v>243</v>
      </c>
      <c r="E77" s="164" t="s">
        <v>267</v>
      </c>
      <c r="F77" s="164" t="s">
        <v>267</v>
      </c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67"/>
      <c r="T77" s="167"/>
      <c r="U77" s="167"/>
      <c r="V77" s="167"/>
      <c r="W77" s="167"/>
      <c r="X77" s="167"/>
      <c r="Y77" s="167"/>
      <c r="Z77" s="167"/>
      <c r="AA77" s="167"/>
      <c r="AB77" s="167"/>
      <c r="AC77" s="167"/>
      <c r="AD77" s="167"/>
      <c r="AE77" s="167"/>
      <c r="AF77" s="167"/>
      <c r="AG77" s="167"/>
      <c r="AH77" s="167"/>
      <c r="AI77" s="167"/>
      <c r="AJ77" s="167"/>
      <c r="AK77" s="167"/>
      <c r="AL77" s="167"/>
      <c r="AM77" s="167"/>
      <c r="AN77" s="167"/>
      <c r="AO77" s="167"/>
      <c r="AP77" s="167"/>
      <c r="AQ77" s="167"/>
    </row>
    <row r="78" ht="18.0" hidden="1" customHeight="1">
      <c r="A78" s="164" t="str">
        <f t="shared" ref="A78:F78" si="30">A38&amp;"_"&amp;$D$23</f>
        <v>CDH5.11.0_Atlas</v>
      </c>
      <c r="B78" s="164" t="str">
        <f t="shared" si="30"/>
        <v>CDH6.3.2_Atlas</v>
      </c>
      <c r="C78" s="164" t="str">
        <f t="shared" si="30"/>
        <v>HDP2.5_Atlas</v>
      </c>
      <c r="D78" s="164" t="str">
        <f t="shared" si="30"/>
        <v>HDP3.1_Atlas</v>
      </c>
      <c r="E78" s="164" t="str">
        <f t="shared" si="30"/>
        <v>Spark2.3.0_Atlas</v>
      </c>
      <c r="F78" s="164" t="str">
        <f t="shared" si="30"/>
        <v>Vanilla2.8.2_Atlas</v>
      </c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67"/>
      <c r="T78" s="167"/>
      <c r="U78" s="167"/>
      <c r="V78" s="167"/>
      <c r="W78" s="167"/>
      <c r="X78" s="167"/>
      <c r="Y78" s="167"/>
      <c r="Z78" s="167"/>
      <c r="AA78" s="167"/>
      <c r="AB78" s="167"/>
      <c r="AC78" s="167"/>
      <c r="AD78" s="167"/>
      <c r="AE78" s="167"/>
      <c r="AF78" s="167"/>
      <c r="AG78" s="167"/>
      <c r="AH78" s="167"/>
      <c r="AI78" s="167"/>
      <c r="AJ78" s="167"/>
      <c r="AK78" s="167"/>
      <c r="AL78" s="167"/>
      <c r="AM78" s="167"/>
      <c r="AN78" s="167"/>
      <c r="AO78" s="167"/>
      <c r="AP78" s="167"/>
      <c r="AQ78" s="167"/>
    </row>
    <row r="79" ht="18.0" hidden="1" customHeight="1">
      <c r="A79" s="164" t="s">
        <v>267</v>
      </c>
      <c r="B79" s="164" t="s">
        <v>267</v>
      </c>
      <c r="C79" s="164" t="s">
        <v>267</v>
      </c>
      <c r="D79" s="164" t="s">
        <v>243</v>
      </c>
      <c r="E79" s="164" t="s">
        <v>267</v>
      </c>
      <c r="F79" s="164" t="s">
        <v>267</v>
      </c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67"/>
      <c r="T79" s="167"/>
      <c r="U79" s="167"/>
      <c r="V79" s="167"/>
      <c r="W79" s="167"/>
      <c r="X79" s="167"/>
      <c r="Y79" s="167"/>
      <c r="Z79" s="167"/>
      <c r="AA79" s="167"/>
      <c r="AB79" s="167"/>
      <c r="AC79" s="167"/>
      <c r="AD79" s="167"/>
      <c r="AE79" s="167"/>
      <c r="AF79" s="167"/>
      <c r="AG79" s="167"/>
      <c r="AH79" s="167"/>
      <c r="AI79" s="167"/>
      <c r="AJ79" s="167"/>
      <c r="AK79" s="167"/>
      <c r="AL79" s="167"/>
      <c r="AM79" s="167"/>
      <c r="AN79" s="167"/>
      <c r="AO79" s="167"/>
      <c r="AP79" s="167"/>
      <c r="AQ79" s="167"/>
    </row>
    <row r="80" ht="18.0" hidden="1" customHeight="1">
      <c r="A80" s="164" t="str">
        <f t="shared" ref="A80:F80" si="31">A38&amp;"_"&amp;$E$23</f>
        <v>CDH5.11.0_Ranger</v>
      </c>
      <c r="B80" s="164" t="str">
        <f t="shared" si="31"/>
        <v>CDH6.3.2_Ranger</v>
      </c>
      <c r="C80" s="164" t="str">
        <f t="shared" si="31"/>
        <v>HDP2.5_Ranger</v>
      </c>
      <c r="D80" s="164" t="str">
        <f t="shared" si="31"/>
        <v>HDP3.1_Ranger</v>
      </c>
      <c r="E80" s="164" t="str">
        <f t="shared" si="31"/>
        <v>Spark2.3.0_Ranger</v>
      </c>
      <c r="F80" s="164" t="str">
        <f t="shared" si="31"/>
        <v>Vanilla2.8.2_Ranger</v>
      </c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67"/>
      <c r="T80" s="167"/>
      <c r="U80" s="167"/>
      <c r="V80" s="167"/>
      <c r="W80" s="167"/>
      <c r="X80" s="167"/>
      <c r="Y80" s="167"/>
      <c r="Z80" s="167"/>
      <c r="AA80" s="167"/>
      <c r="AB80" s="167"/>
      <c r="AC80" s="167"/>
      <c r="AD80" s="167"/>
      <c r="AE80" s="167"/>
      <c r="AF80" s="167"/>
      <c r="AG80" s="167"/>
      <c r="AH80" s="167"/>
      <c r="AI80" s="167"/>
      <c r="AJ80" s="167"/>
      <c r="AK80" s="167"/>
      <c r="AL80" s="167"/>
      <c r="AM80" s="167"/>
      <c r="AN80" s="167"/>
      <c r="AO80" s="167"/>
      <c r="AP80" s="167"/>
      <c r="AQ80" s="167"/>
    </row>
    <row r="81" ht="18.0" hidden="1" customHeight="1">
      <c r="A81" s="164" t="s">
        <v>267</v>
      </c>
      <c r="B81" s="164" t="s">
        <v>267</v>
      </c>
      <c r="C81" s="164" t="s">
        <v>267</v>
      </c>
      <c r="D81" s="164" t="s">
        <v>243</v>
      </c>
      <c r="E81" s="164" t="s">
        <v>267</v>
      </c>
      <c r="F81" s="164" t="s">
        <v>267</v>
      </c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67"/>
      <c r="T81" s="167"/>
      <c r="U81" s="167"/>
      <c r="V81" s="167"/>
      <c r="W81" s="167"/>
      <c r="X81" s="167"/>
      <c r="Y81" s="167"/>
      <c r="Z81" s="167"/>
      <c r="AA81" s="167"/>
      <c r="AB81" s="167"/>
      <c r="AC81" s="167"/>
      <c r="AD81" s="167"/>
      <c r="AE81" s="167"/>
      <c r="AF81" s="167"/>
      <c r="AG81" s="167"/>
      <c r="AH81" s="167"/>
      <c r="AI81" s="167"/>
      <c r="AJ81" s="167"/>
      <c r="AK81" s="167"/>
      <c r="AL81" s="167"/>
      <c r="AM81" s="167"/>
      <c r="AN81" s="167"/>
      <c r="AO81" s="167"/>
      <c r="AP81" s="167"/>
      <c r="AQ81" s="167"/>
    </row>
    <row r="82" ht="18.0" hidden="1" customHeight="1">
      <c r="A82" s="164" t="str">
        <f t="shared" ref="A82:F82" si="32">A38&amp;"_"&amp;$J$23</f>
        <v>CDH5.11.0_ZeppelinNotebook</v>
      </c>
      <c r="B82" s="164" t="str">
        <f t="shared" si="32"/>
        <v>CDH6.3.2_ZeppelinNotebook</v>
      </c>
      <c r="C82" s="164" t="str">
        <f t="shared" si="32"/>
        <v>HDP2.5_ZeppelinNotebook</v>
      </c>
      <c r="D82" s="164" t="str">
        <f t="shared" si="32"/>
        <v>HDP3.1_ZeppelinNotebook</v>
      </c>
      <c r="E82" s="164" t="str">
        <f t="shared" si="32"/>
        <v>Spark2.3.0_ZeppelinNotebook</v>
      </c>
      <c r="F82" s="164" t="str">
        <f t="shared" si="32"/>
        <v>Vanilla2.8.2_ZeppelinNotebook</v>
      </c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67"/>
      <c r="T82" s="167"/>
      <c r="U82" s="167"/>
      <c r="V82" s="167"/>
      <c r="W82" s="167"/>
      <c r="X82" s="167"/>
      <c r="Y82" s="167"/>
      <c r="Z82" s="167"/>
      <c r="AA82" s="167"/>
      <c r="AB82" s="167"/>
      <c r="AC82" s="167"/>
      <c r="AD82" s="167"/>
      <c r="AE82" s="167"/>
      <c r="AF82" s="167"/>
      <c r="AG82" s="167"/>
      <c r="AH82" s="167"/>
      <c r="AI82" s="167"/>
      <c r="AJ82" s="167"/>
      <c r="AK82" s="167"/>
      <c r="AL82" s="167"/>
      <c r="AM82" s="167"/>
      <c r="AN82" s="167"/>
      <c r="AO82" s="167"/>
      <c r="AP82" s="167"/>
      <c r="AQ82" s="167"/>
    </row>
    <row r="83" ht="18.0" hidden="1" customHeight="1">
      <c r="A83" s="164" t="s">
        <v>267</v>
      </c>
      <c r="B83" s="164" t="s">
        <v>267</v>
      </c>
      <c r="C83" s="164" t="s">
        <v>267</v>
      </c>
      <c r="D83" s="164" t="s">
        <v>243</v>
      </c>
      <c r="E83" s="164" t="s">
        <v>267</v>
      </c>
      <c r="F83" s="164" t="s">
        <v>267</v>
      </c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67"/>
      <c r="T83" s="167"/>
      <c r="U83" s="167"/>
      <c r="V83" s="167"/>
      <c r="W83" s="167"/>
      <c r="X83" s="167"/>
      <c r="Y83" s="167"/>
      <c r="Z83" s="167"/>
      <c r="AA83" s="167"/>
      <c r="AB83" s="167"/>
      <c r="AC83" s="167"/>
      <c r="AD83" s="167"/>
      <c r="AE83" s="167"/>
      <c r="AF83" s="167"/>
      <c r="AG83" s="167"/>
      <c r="AH83" s="167"/>
      <c r="AI83" s="167"/>
      <c r="AJ83" s="167"/>
      <c r="AK83" s="167"/>
      <c r="AL83" s="167"/>
      <c r="AM83" s="167"/>
      <c r="AN83" s="167"/>
      <c r="AO83" s="167"/>
      <c r="AP83" s="167"/>
      <c r="AQ83" s="167"/>
    </row>
    <row r="84" ht="18.0" hidden="1" customHeight="1">
      <c r="A84" s="164"/>
      <c r="B84" s="164"/>
      <c r="C84" s="164"/>
      <c r="D84" s="164"/>
      <c r="E84" s="164"/>
      <c r="F84" s="164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67"/>
      <c r="T84" s="167"/>
      <c r="U84" s="167"/>
      <c r="V84" s="167"/>
      <c r="W84" s="167"/>
      <c r="X84" s="167"/>
      <c r="Y84" s="167"/>
      <c r="Z84" s="167"/>
      <c r="AA84" s="167"/>
      <c r="AB84" s="167"/>
      <c r="AC84" s="167"/>
      <c r="AD84" s="167"/>
      <c r="AE84" s="167"/>
      <c r="AF84" s="167"/>
      <c r="AG84" s="167"/>
      <c r="AH84" s="167"/>
      <c r="AI84" s="167"/>
      <c r="AJ84" s="167"/>
      <c r="AK84" s="167"/>
      <c r="AL84" s="167"/>
      <c r="AM84" s="167"/>
      <c r="AN84" s="167"/>
      <c r="AO84" s="167"/>
      <c r="AP84" s="167"/>
      <c r="AQ84" s="167"/>
    </row>
    <row r="85" ht="18.0" hidden="1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8"/>
      <c r="AB101" s="48"/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8"/>
      <c r="AB102" s="48"/>
      <c r="AC102" s="48"/>
      <c r="AD102" s="48"/>
      <c r="AE102" s="48"/>
      <c r="AF102" s="48"/>
      <c r="AG102" s="48"/>
      <c r="AH102" s="48"/>
      <c r="AI102" s="48"/>
      <c r="AJ102" s="48"/>
      <c r="AK102" s="48"/>
      <c r="AL102" s="48"/>
      <c r="AM102" s="48"/>
      <c r="AN102" s="48"/>
      <c r="AO102" s="48"/>
      <c r="AP102" s="48"/>
      <c r="AQ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48"/>
      <c r="AI106" s="48"/>
      <c r="AJ106" s="48"/>
      <c r="AK106" s="48"/>
      <c r="AL106" s="48"/>
      <c r="AM106" s="48"/>
      <c r="AN106" s="48"/>
      <c r="AO106" s="48"/>
      <c r="AP106" s="48"/>
      <c r="AQ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48"/>
      <c r="AI107" s="48"/>
      <c r="AJ107" s="48"/>
      <c r="AK107" s="48"/>
      <c r="AL107" s="48"/>
      <c r="AM107" s="48"/>
      <c r="AN107" s="48"/>
      <c r="AO107" s="48"/>
      <c r="AP107" s="48"/>
      <c r="AQ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48"/>
      <c r="AI109" s="48"/>
      <c r="AJ109" s="48"/>
      <c r="AK109" s="48"/>
      <c r="AL109" s="48"/>
      <c r="AM109" s="48"/>
      <c r="AN109" s="48"/>
      <c r="AO109" s="48"/>
      <c r="AP109" s="48"/>
      <c r="AQ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48"/>
      <c r="AI115" s="48"/>
      <c r="AJ115" s="48"/>
      <c r="AK115" s="48"/>
      <c r="AL115" s="48"/>
      <c r="AM115" s="48"/>
      <c r="AN115" s="48"/>
      <c r="AO115" s="48"/>
      <c r="AP115" s="48"/>
      <c r="AQ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48"/>
      <c r="AI116" s="48"/>
      <c r="AJ116" s="48"/>
      <c r="AK116" s="48"/>
      <c r="AL116" s="48"/>
      <c r="AM116" s="48"/>
      <c r="AN116" s="48"/>
      <c r="AO116" s="48"/>
      <c r="AP116" s="48"/>
      <c r="AQ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8"/>
      <c r="AB120" s="48"/>
      <c r="AC120" s="48"/>
      <c r="AD120" s="48"/>
      <c r="AE120" s="48"/>
      <c r="AF120" s="48"/>
      <c r="AG120" s="48"/>
      <c r="AH120" s="48"/>
      <c r="AI120" s="48"/>
      <c r="AJ120" s="48"/>
      <c r="AK120" s="48"/>
      <c r="AL120" s="48"/>
      <c r="AM120" s="48"/>
      <c r="AN120" s="48"/>
      <c r="AO120" s="48"/>
      <c r="AP120" s="48"/>
      <c r="AQ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8"/>
      <c r="AB121" s="48"/>
      <c r="AC121" s="48"/>
      <c r="AD121" s="48"/>
      <c r="AE121" s="48"/>
      <c r="AF121" s="48"/>
      <c r="AG121" s="48"/>
      <c r="AH121" s="48"/>
      <c r="AI121" s="48"/>
      <c r="AJ121" s="48"/>
      <c r="AK121" s="48"/>
      <c r="AL121" s="48"/>
      <c r="AM121" s="48"/>
      <c r="AN121" s="48"/>
      <c r="AO121" s="48"/>
      <c r="AP121" s="48"/>
      <c r="AQ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8"/>
      <c r="AB122" s="48"/>
      <c r="AC122" s="48"/>
      <c r="AD122" s="48"/>
      <c r="AE122" s="48"/>
      <c r="AF122" s="48"/>
      <c r="AG122" s="48"/>
      <c r="AH122" s="48"/>
      <c r="AI122" s="48"/>
      <c r="AJ122" s="48"/>
      <c r="AK122" s="48"/>
      <c r="AL122" s="48"/>
      <c r="AM122" s="48"/>
      <c r="AN122" s="48"/>
      <c r="AO122" s="48"/>
      <c r="AP122" s="48"/>
      <c r="AQ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8"/>
      <c r="AB123" s="48"/>
      <c r="AC123" s="48"/>
      <c r="AD123" s="48"/>
      <c r="AE123" s="48"/>
      <c r="AF123" s="48"/>
      <c r="AG123" s="48"/>
      <c r="AH123" s="48"/>
      <c r="AI123" s="48"/>
      <c r="AJ123" s="48"/>
      <c r="AK123" s="48"/>
      <c r="AL123" s="48"/>
      <c r="AM123" s="48"/>
      <c r="AN123" s="48"/>
      <c r="AO123" s="48"/>
      <c r="AP123" s="48"/>
      <c r="AQ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8"/>
      <c r="AB124" s="48"/>
      <c r="AC124" s="48"/>
      <c r="AD124" s="48"/>
      <c r="AE124" s="48"/>
      <c r="AF124" s="48"/>
      <c r="AG124" s="48"/>
      <c r="AH124" s="48"/>
      <c r="AI124" s="48"/>
      <c r="AJ124" s="48"/>
      <c r="AK124" s="48"/>
      <c r="AL124" s="48"/>
      <c r="AM124" s="48"/>
      <c r="AN124" s="48"/>
      <c r="AO124" s="48"/>
      <c r="AP124" s="48"/>
      <c r="AQ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8"/>
      <c r="AB125" s="48"/>
      <c r="AC125" s="48"/>
      <c r="AD125" s="48"/>
      <c r="AE125" s="48"/>
      <c r="AF125" s="48"/>
      <c r="AG125" s="48"/>
      <c r="AH125" s="48"/>
      <c r="AI125" s="48"/>
      <c r="AJ125" s="48"/>
      <c r="AK125" s="48"/>
      <c r="AL125" s="48"/>
      <c r="AM125" s="48"/>
      <c r="AN125" s="48"/>
      <c r="AO125" s="48"/>
      <c r="AP125" s="48"/>
      <c r="AQ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8"/>
      <c r="AB126" s="48"/>
      <c r="AC126" s="48"/>
      <c r="AD126" s="48"/>
      <c r="AE126" s="48"/>
      <c r="AF126" s="48"/>
      <c r="AG126" s="48"/>
      <c r="AH126" s="48"/>
      <c r="AI126" s="48"/>
      <c r="AJ126" s="48"/>
      <c r="AK126" s="48"/>
      <c r="AL126" s="48"/>
      <c r="AM126" s="48"/>
      <c r="AN126" s="48"/>
      <c r="AO126" s="48"/>
      <c r="AP126" s="48"/>
      <c r="AQ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8"/>
      <c r="AB127" s="48"/>
      <c r="AC127" s="48"/>
      <c r="AD127" s="48"/>
      <c r="AE127" s="48"/>
      <c r="AF127" s="48"/>
      <c r="AG127" s="48"/>
      <c r="AH127" s="48"/>
      <c r="AI127" s="48"/>
      <c r="AJ127" s="48"/>
      <c r="AK127" s="48"/>
      <c r="AL127" s="48"/>
      <c r="AM127" s="48"/>
      <c r="AN127" s="48"/>
      <c r="AO127" s="48"/>
      <c r="AP127" s="48"/>
      <c r="AQ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8"/>
      <c r="AB129" s="48"/>
      <c r="AC129" s="48"/>
      <c r="AD129" s="48"/>
      <c r="AE129" s="48"/>
      <c r="AF129" s="48"/>
      <c r="AG129" s="48"/>
      <c r="AH129" s="48"/>
      <c r="AI129" s="48"/>
      <c r="AJ129" s="48"/>
      <c r="AK129" s="48"/>
      <c r="AL129" s="48"/>
      <c r="AM129" s="48"/>
      <c r="AN129" s="48"/>
      <c r="AO129" s="48"/>
      <c r="AP129" s="48"/>
      <c r="AQ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8"/>
      <c r="AB130" s="48"/>
      <c r="AC130" s="48"/>
      <c r="AD130" s="48"/>
      <c r="AE130" s="48"/>
      <c r="AF130" s="48"/>
      <c r="AG130" s="48"/>
      <c r="AH130" s="48"/>
      <c r="AI130" s="48"/>
      <c r="AJ130" s="48"/>
      <c r="AK130" s="48"/>
      <c r="AL130" s="48"/>
      <c r="AM130" s="48"/>
      <c r="AN130" s="48"/>
      <c r="AO130" s="48"/>
      <c r="AP130" s="48"/>
      <c r="AQ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8"/>
      <c r="AB131" s="48"/>
      <c r="AC131" s="48"/>
      <c r="AD131" s="48"/>
      <c r="AE131" s="48"/>
      <c r="AF131" s="48"/>
      <c r="AG131" s="48"/>
      <c r="AH131" s="48"/>
      <c r="AI131" s="48"/>
      <c r="AJ131" s="48"/>
      <c r="AK131" s="48"/>
      <c r="AL131" s="48"/>
      <c r="AM131" s="48"/>
      <c r="AN131" s="48"/>
      <c r="AO131" s="48"/>
      <c r="AP131" s="48"/>
      <c r="AQ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8"/>
      <c r="AG132" s="48"/>
      <c r="AH132" s="48"/>
      <c r="AI132" s="48"/>
      <c r="AJ132" s="48"/>
      <c r="AK132" s="48"/>
      <c r="AL132" s="48"/>
      <c r="AM132" s="48"/>
      <c r="AN132" s="48"/>
      <c r="AO132" s="48"/>
      <c r="AP132" s="48"/>
      <c r="AQ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8"/>
      <c r="AB133" s="48"/>
      <c r="AC133" s="48"/>
      <c r="AD133" s="48"/>
      <c r="AE133" s="48"/>
      <c r="AF133" s="48"/>
      <c r="AG133" s="48"/>
      <c r="AH133" s="48"/>
      <c r="AI133" s="48"/>
      <c r="AJ133" s="48"/>
      <c r="AK133" s="48"/>
      <c r="AL133" s="48"/>
      <c r="AM133" s="48"/>
      <c r="AN133" s="48"/>
      <c r="AO133" s="48"/>
      <c r="AP133" s="48"/>
      <c r="AQ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8"/>
      <c r="AB134" s="48"/>
      <c r="AC134" s="48"/>
      <c r="AD134" s="48"/>
      <c r="AE134" s="48"/>
      <c r="AF134" s="48"/>
      <c r="AG134" s="48"/>
      <c r="AH134" s="48"/>
      <c r="AI134" s="48"/>
      <c r="AJ134" s="48"/>
      <c r="AK134" s="48"/>
      <c r="AL134" s="48"/>
      <c r="AM134" s="48"/>
      <c r="AN134" s="48"/>
      <c r="AO134" s="48"/>
      <c r="AP134" s="48"/>
      <c r="AQ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8"/>
      <c r="AB135" s="48"/>
      <c r="AC135" s="48"/>
      <c r="AD135" s="48"/>
      <c r="AE135" s="48"/>
      <c r="AF135" s="48"/>
      <c r="AG135" s="48"/>
      <c r="AH135" s="48"/>
      <c r="AI135" s="48"/>
      <c r="AJ135" s="48"/>
      <c r="AK135" s="48"/>
      <c r="AL135" s="48"/>
      <c r="AM135" s="48"/>
      <c r="AN135" s="48"/>
      <c r="AO135" s="48"/>
      <c r="AP135" s="48"/>
      <c r="AQ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8"/>
      <c r="AB136" s="48"/>
      <c r="AC136" s="48"/>
      <c r="AD136" s="48"/>
      <c r="AE136" s="48"/>
      <c r="AF136" s="48"/>
      <c r="AG136" s="48"/>
      <c r="AH136" s="48"/>
      <c r="AI136" s="48"/>
      <c r="AJ136" s="48"/>
      <c r="AK136" s="48"/>
      <c r="AL136" s="48"/>
      <c r="AM136" s="48"/>
      <c r="AN136" s="48"/>
      <c r="AO136" s="48"/>
      <c r="AP136" s="48"/>
      <c r="AQ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8"/>
      <c r="AB137" s="48"/>
      <c r="AC137" s="48"/>
      <c r="AD137" s="48"/>
      <c r="AE137" s="48"/>
      <c r="AF137" s="48"/>
      <c r="AG137" s="48"/>
      <c r="AH137" s="48"/>
      <c r="AI137" s="48"/>
      <c r="AJ137" s="48"/>
      <c r="AK137" s="48"/>
      <c r="AL137" s="48"/>
      <c r="AM137" s="48"/>
      <c r="AN137" s="48"/>
      <c r="AO137" s="48"/>
      <c r="AP137" s="48"/>
      <c r="AQ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8"/>
      <c r="AB138" s="48"/>
      <c r="AC138" s="48"/>
      <c r="AD138" s="48"/>
      <c r="AE138" s="48"/>
      <c r="AF138" s="48"/>
      <c r="AG138" s="48"/>
      <c r="AH138" s="48"/>
      <c r="AI138" s="48"/>
      <c r="AJ138" s="48"/>
      <c r="AK138" s="48"/>
      <c r="AL138" s="48"/>
      <c r="AM138" s="48"/>
      <c r="AN138" s="48"/>
      <c r="AO138" s="48"/>
      <c r="AP138" s="48"/>
      <c r="AQ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8"/>
      <c r="AB139" s="48"/>
      <c r="AC139" s="48"/>
      <c r="AD139" s="48"/>
      <c r="AE139" s="48"/>
      <c r="AF139" s="48"/>
      <c r="AG139" s="48"/>
      <c r="AH139" s="48"/>
      <c r="AI139" s="48"/>
      <c r="AJ139" s="48"/>
      <c r="AK139" s="48"/>
      <c r="AL139" s="48"/>
      <c r="AM139" s="48"/>
      <c r="AN139" s="48"/>
      <c r="AO139" s="48"/>
      <c r="AP139" s="48"/>
      <c r="AQ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8"/>
      <c r="AB144" s="48"/>
      <c r="AC144" s="48"/>
      <c r="AD144" s="48"/>
      <c r="AE144" s="48"/>
      <c r="AF144" s="48"/>
      <c r="AG144" s="48"/>
      <c r="AH144" s="48"/>
      <c r="AI144" s="48"/>
      <c r="AJ144" s="48"/>
      <c r="AK144" s="48"/>
      <c r="AL144" s="48"/>
      <c r="AM144" s="48"/>
      <c r="AN144" s="48"/>
      <c r="AO144" s="48"/>
      <c r="AP144" s="48"/>
      <c r="AQ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8"/>
      <c r="AB145" s="48"/>
      <c r="AC145" s="48"/>
      <c r="AD145" s="48"/>
      <c r="AE145" s="48"/>
      <c r="AF145" s="48"/>
      <c r="AG145" s="48"/>
      <c r="AH145" s="48"/>
      <c r="AI145" s="48"/>
      <c r="AJ145" s="48"/>
      <c r="AK145" s="48"/>
      <c r="AL145" s="48"/>
      <c r="AM145" s="48"/>
      <c r="AN145" s="48"/>
      <c r="AO145" s="48"/>
      <c r="AP145" s="48"/>
      <c r="AQ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8"/>
      <c r="AB146" s="48"/>
      <c r="AC146" s="48"/>
      <c r="AD146" s="48"/>
      <c r="AE146" s="48"/>
      <c r="AF146" s="48"/>
      <c r="AG146" s="48"/>
      <c r="AH146" s="48"/>
      <c r="AI146" s="48"/>
      <c r="AJ146" s="48"/>
      <c r="AK146" s="48"/>
      <c r="AL146" s="48"/>
      <c r="AM146" s="48"/>
      <c r="AN146" s="48"/>
      <c r="AO146" s="48"/>
      <c r="AP146" s="48"/>
      <c r="AQ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8"/>
      <c r="AB147" s="48"/>
      <c r="AC147" s="48"/>
      <c r="AD147" s="48"/>
      <c r="AE147" s="48"/>
      <c r="AF147" s="48"/>
      <c r="AG147" s="48"/>
      <c r="AH147" s="48"/>
      <c r="AI147" s="48"/>
      <c r="AJ147" s="48"/>
      <c r="AK147" s="48"/>
      <c r="AL147" s="48"/>
      <c r="AM147" s="48"/>
      <c r="AN147" s="48"/>
      <c r="AO147" s="48"/>
      <c r="AP147" s="48"/>
      <c r="AQ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8"/>
      <c r="AB148" s="48"/>
      <c r="AC148" s="48"/>
      <c r="AD148" s="48"/>
      <c r="AE148" s="48"/>
      <c r="AF148" s="48"/>
      <c r="AG148" s="48"/>
      <c r="AH148" s="48"/>
      <c r="AI148" s="48"/>
      <c r="AJ148" s="48"/>
      <c r="AK148" s="48"/>
      <c r="AL148" s="48"/>
      <c r="AM148" s="48"/>
      <c r="AN148" s="48"/>
      <c r="AO148" s="48"/>
      <c r="AP148" s="48"/>
      <c r="AQ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8"/>
      <c r="AB149" s="48"/>
      <c r="AC149" s="48"/>
      <c r="AD149" s="48"/>
      <c r="AE149" s="48"/>
      <c r="AF149" s="48"/>
      <c r="AG149" s="48"/>
      <c r="AH149" s="48"/>
      <c r="AI149" s="48"/>
      <c r="AJ149" s="48"/>
      <c r="AK149" s="48"/>
      <c r="AL149" s="48"/>
      <c r="AM149" s="48"/>
      <c r="AN149" s="48"/>
      <c r="AO149" s="48"/>
      <c r="AP149" s="48"/>
      <c r="AQ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8"/>
      <c r="AB150" s="48"/>
      <c r="AC150" s="48"/>
      <c r="AD150" s="48"/>
      <c r="AE150" s="48"/>
      <c r="AF150" s="48"/>
      <c r="AG150" s="48"/>
      <c r="AH150" s="48"/>
      <c r="AI150" s="48"/>
      <c r="AJ150" s="48"/>
      <c r="AK150" s="48"/>
      <c r="AL150" s="48"/>
      <c r="AM150" s="48"/>
      <c r="AN150" s="48"/>
      <c r="AO150" s="48"/>
      <c r="AP150" s="48"/>
      <c r="AQ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8"/>
      <c r="AB151" s="48"/>
      <c r="AC151" s="48"/>
      <c r="AD151" s="48"/>
      <c r="AE151" s="48"/>
      <c r="AF151" s="48"/>
      <c r="AG151" s="48"/>
      <c r="AH151" s="48"/>
      <c r="AI151" s="48"/>
      <c r="AJ151" s="48"/>
      <c r="AK151" s="48"/>
      <c r="AL151" s="48"/>
      <c r="AM151" s="48"/>
      <c r="AN151" s="48"/>
      <c r="AO151" s="48"/>
      <c r="AP151" s="48"/>
      <c r="AQ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8"/>
      <c r="AB152" s="48"/>
      <c r="AC152" s="48"/>
      <c r="AD152" s="48"/>
      <c r="AE152" s="48"/>
      <c r="AF152" s="48"/>
      <c r="AG152" s="48"/>
      <c r="AH152" s="48"/>
      <c r="AI152" s="48"/>
      <c r="AJ152" s="48"/>
      <c r="AK152" s="48"/>
      <c r="AL152" s="48"/>
      <c r="AM152" s="48"/>
      <c r="AN152" s="48"/>
      <c r="AO152" s="48"/>
      <c r="AP152" s="48"/>
      <c r="AQ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8"/>
      <c r="AB153" s="48"/>
      <c r="AC153" s="48"/>
      <c r="AD153" s="48"/>
      <c r="AE153" s="48"/>
      <c r="AF153" s="48"/>
      <c r="AG153" s="48"/>
      <c r="AH153" s="48"/>
      <c r="AI153" s="48"/>
      <c r="AJ153" s="48"/>
      <c r="AK153" s="48"/>
      <c r="AL153" s="48"/>
      <c r="AM153" s="48"/>
      <c r="AN153" s="48"/>
      <c r="AO153" s="48"/>
      <c r="AP153" s="48"/>
      <c r="AQ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8"/>
      <c r="AB154" s="48"/>
      <c r="AC154" s="48"/>
      <c r="AD154" s="48"/>
      <c r="AE154" s="48"/>
      <c r="AF154" s="48"/>
      <c r="AG154" s="48"/>
      <c r="AH154" s="48"/>
      <c r="AI154" s="48"/>
      <c r="AJ154" s="48"/>
      <c r="AK154" s="48"/>
      <c r="AL154" s="48"/>
      <c r="AM154" s="48"/>
      <c r="AN154" s="48"/>
      <c r="AO154" s="48"/>
      <c r="AP154" s="48"/>
      <c r="AQ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48"/>
      <c r="AI155" s="48"/>
      <c r="AJ155" s="48"/>
      <c r="AK155" s="48"/>
      <c r="AL155" s="48"/>
      <c r="AM155" s="48"/>
      <c r="AN155" s="48"/>
      <c r="AO155" s="48"/>
      <c r="AP155" s="48"/>
      <c r="AQ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48"/>
      <c r="AI156" s="48"/>
      <c r="AJ156" s="48"/>
      <c r="AK156" s="48"/>
      <c r="AL156" s="48"/>
      <c r="AM156" s="48"/>
      <c r="AN156" s="48"/>
      <c r="AO156" s="48"/>
      <c r="AP156" s="48"/>
      <c r="AQ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48"/>
      <c r="AI157" s="48"/>
      <c r="AJ157" s="48"/>
      <c r="AK157" s="48"/>
      <c r="AL157" s="48"/>
      <c r="AM157" s="48"/>
      <c r="AN157" s="48"/>
      <c r="AO157" s="48"/>
      <c r="AP157" s="48"/>
      <c r="AQ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48"/>
      <c r="AI158" s="48"/>
      <c r="AJ158" s="48"/>
      <c r="AK158" s="48"/>
      <c r="AL158" s="48"/>
      <c r="AM158" s="48"/>
      <c r="AN158" s="48"/>
      <c r="AO158" s="48"/>
      <c r="AP158" s="48"/>
      <c r="AQ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48"/>
      <c r="AI159" s="48"/>
      <c r="AJ159" s="48"/>
      <c r="AK159" s="48"/>
      <c r="AL159" s="48"/>
      <c r="AM159" s="48"/>
      <c r="AN159" s="48"/>
      <c r="AO159" s="48"/>
      <c r="AP159" s="48"/>
      <c r="AQ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48"/>
      <c r="AI160" s="48"/>
      <c r="AJ160" s="48"/>
      <c r="AK160" s="48"/>
      <c r="AL160" s="48"/>
      <c r="AM160" s="48"/>
      <c r="AN160" s="48"/>
      <c r="AO160" s="48"/>
      <c r="AP160" s="48"/>
      <c r="AQ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48"/>
      <c r="AI167" s="48"/>
      <c r="AJ167" s="48"/>
      <c r="AK167" s="48"/>
      <c r="AL167" s="48"/>
      <c r="AM167" s="48"/>
      <c r="AN167" s="48"/>
      <c r="AO167" s="48"/>
      <c r="AP167" s="48"/>
      <c r="AQ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48"/>
      <c r="AI168" s="48"/>
      <c r="AJ168" s="48"/>
      <c r="AK168" s="48"/>
      <c r="AL168" s="48"/>
      <c r="AM168" s="48"/>
      <c r="AN168" s="48"/>
      <c r="AO168" s="48"/>
      <c r="AP168" s="48"/>
      <c r="AQ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48"/>
      <c r="AI169" s="48"/>
      <c r="AJ169" s="48"/>
      <c r="AK169" s="48"/>
      <c r="AL169" s="48"/>
      <c r="AM169" s="48"/>
      <c r="AN169" s="48"/>
      <c r="AO169" s="48"/>
      <c r="AP169" s="48"/>
      <c r="AQ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48"/>
      <c r="AI170" s="48"/>
      <c r="AJ170" s="48"/>
      <c r="AK170" s="48"/>
      <c r="AL170" s="48"/>
      <c r="AM170" s="48"/>
      <c r="AN170" s="48"/>
      <c r="AO170" s="48"/>
      <c r="AP170" s="48"/>
      <c r="AQ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8"/>
      <c r="AM171" s="48"/>
      <c r="AN171" s="48"/>
      <c r="AO171" s="48"/>
      <c r="AP171" s="48"/>
      <c r="AQ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48"/>
      <c r="AI172" s="48"/>
      <c r="AJ172" s="48"/>
      <c r="AK172" s="48"/>
      <c r="AL172" s="48"/>
      <c r="AM172" s="48"/>
      <c r="AN172" s="48"/>
      <c r="AO172" s="48"/>
      <c r="AP172" s="48"/>
      <c r="AQ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/>
      <c r="AM173" s="48"/>
      <c r="AN173" s="48"/>
      <c r="AO173" s="48"/>
      <c r="AP173" s="48"/>
      <c r="AQ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8"/>
      <c r="AB175" s="48"/>
      <c r="AC175" s="48"/>
      <c r="AD175" s="48"/>
      <c r="AE175" s="48"/>
      <c r="AF175" s="48"/>
      <c r="AG175" s="48"/>
      <c r="AH175" s="48"/>
      <c r="AI175" s="48"/>
      <c r="AJ175" s="48"/>
      <c r="AK175" s="48"/>
      <c r="AL175" s="48"/>
      <c r="AM175" s="48"/>
      <c r="AN175" s="48"/>
      <c r="AO175" s="48"/>
      <c r="AP175" s="48"/>
      <c r="AQ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8"/>
      <c r="AB176" s="48"/>
      <c r="AC176" s="48"/>
      <c r="AD176" s="48"/>
      <c r="AE176" s="48"/>
      <c r="AF176" s="48"/>
      <c r="AG176" s="48"/>
      <c r="AH176" s="48"/>
      <c r="AI176" s="48"/>
      <c r="AJ176" s="48"/>
      <c r="AK176" s="48"/>
      <c r="AL176" s="48"/>
      <c r="AM176" s="48"/>
      <c r="AN176" s="48"/>
      <c r="AO176" s="48"/>
      <c r="AP176" s="48"/>
      <c r="AQ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8"/>
      <c r="AB177" s="48"/>
      <c r="AC177" s="48"/>
      <c r="AD177" s="48"/>
      <c r="AE177" s="48"/>
      <c r="AF177" s="48"/>
      <c r="AG177" s="48"/>
      <c r="AH177" s="48"/>
      <c r="AI177" s="48"/>
      <c r="AJ177" s="48"/>
      <c r="AK177" s="48"/>
      <c r="AL177" s="48"/>
      <c r="AM177" s="48"/>
      <c r="AN177" s="48"/>
      <c r="AO177" s="48"/>
      <c r="AP177" s="48"/>
      <c r="AQ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48"/>
      <c r="AH178" s="48"/>
      <c r="AI178" s="48"/>
      <c r="AJ178" s="48"/>
      <c r="AK178" s="48"/>
      <c r="AL178" s="48"/>
      <c r="AM178" s="48"/>
      <c r="AN178" s="48"/>
      <c r="AO178" s="48"/>
      <c r="AP178" s="48"/>
      <c r="AQ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48"/>
      <c r="AH179" s="48"/>
      <c r="AI179" s="48"/>
      <c r="AJ179" s="48"/>
      <c r="AK179" s="48"/>
      <c r="AL179" s="48"/>
      <c r="AM179" s="48"/>
      <c r="AN179" s="48"/>
      <c r="AO179" s="48"/>
      <c r="AP179" s="48"/>
      <c r="AQ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48"/>
      <c r="AH180" s="48"/>
      <c r="AI180" s="48"/>
      <c r="AJ180" s="48"/>
      <c r="AK180" s="48"/>
      <c r="AL180" s="48"/>
      <c r="AM180" s="48"/>
      <c r="AN180" s="48"/>
      <c r="AO180" s="48"/>
      <c r="AP180" s="48"/>
      <c r="AQ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8"/>
      <c r="AB181" s="48"/>
      <c r="AC181" s="48"/>
      <c r="AD181" s="48"/>
      <c r="AE181" s="48"/>
      <c r="AF181" s="48"/>
      <c r="AG181" s="48"/>
      <c r="AH181" s="48"/>
      <c r="AI181" s="48"/>
      <c r="AJ181" s="48"/>
      <c r="AK181" s="48"/>
      <c r="AL181" s="48"/>
      <c r="AM181" s="48"/>
      <c r="AN181" s="48"/>
      <c r="AO181" s="48"/>
      <c r="AP181" s="48"/>
      <c r="AQ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8"/>
      <c r="AB182" s="48"/>
      <c r="AC182" s="48"/>
      <c r="AD182" s="48"/>
      <c r="AE182" s="48"/>
      <c r="AF182" s="48"/>
      <c r="AG182" s="48"/>
      <c r="AH182" s="48"/>
      <c r="AI182" s="48"/>
      <c r="AJ182" s="48"/>
      <c r="AK182" s="48"/>
      <c r="AL182" s="48"/>
      <c r="AM182" s="48"/>
      <c r="AN182" s="48"/>
      <c r="AO182" s="48"/>
      <c r="AP182" s="48"/>
      <c r="AQ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8"/>
      <c r="AB183" s="48"/>
      <c r="AC183" s="48"/>
      <c r="AD183" s="48"/>
      <c r="AE183" s="48"/>
      <c r="AF183" s="48"/>
      <c r="AG183" s="48"/>
      <c r="AH183" s="48"/>
      <c r="AI183" s="48"/>
      <c r="AJ183" s="48"/>
      <c r="AK183" s="48"/>
      <c r="AL183" s="48"/>
      <c r="AM183" s="48"/>
      <c r="AN183" s="48"/>
      <c r="AO183" s="48"/>
      <c r="AP183" s="48"/>
      <c r="AQ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48"/>
      <c r="AH184" s="48"/>
      <c r="AI184" s="48"/>
      <c r="AJ184" s="48"/>
      <c r="AK184" s="48"/>
      <c r="AL184" s="48"/>
      <c r="AM184" s="48"/>
      <c r="AN184" s="48"/>
      <c r="AO184" s="48"/>
      <c r="AP184" s="48"/>
      <c r="AQ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8"/>
      <c r="AB185" s="48"/>
      <c r="AC185" s="48"/>
      <c r="AD185" s="48"/>
      <c r="AE185" s="48"/>
      <c r="AF185" s="48"/>
      <c r="AG185" s="48"/>
      <c r="AH185" s="48"/>
      <c r="AI185" s="48"/>
      <c r="AJ185" s="48"/>
      <c r="AK185" s="48"/>
      <c r="AL185" s="48"/>
      <c r="AM185" s="48"/>
      <c r="AN185" s="48"/>
      <c r="AO185" s="48"/>
      <c r="AP185" s="48"/>
      <c r="AQ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48"/>
      <c r="AH186" s="48"/>
      <c r="AI186" s="48"/>
      <c r="AJ186" s="48"/>
      <c r="AK186" s="48"/>
      <c r="AL186" s="48"/>
      <c r="AM186" s="48"/>
      <c r="AN186" s="48"/>
      <c r="AO186" s="48"/>
      <c r="AP186" s="48"/>
      <c r="AQ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8"/>
      <c r="AB187" s="48"/>
      <c r="AC187" s="48"/>
      <c r="AD187" s="48"/>
      <c r="AE187" s="48"/>
      <c r="AF187" s="48"/>
      <c r="AG187" s="48"/>
      <c r="AH187" s="48"/>
      <c r="AI187" s="48"/>
      <c r="AJ187" s="48"/>
      <c r="AK187" s="48"/>
      <c r="AL187" s="48"/>
      <c r="AM187" s="48"/>
      <c r="AN187" s="48"/>
      <c r="AO187" s="48"/>
      <c r="AP187" s="48"/>
      <c r="AQ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  <c r="AA188" s="48"/>
      <c r="AB188" s="48"/>
      <c r="AC188" s="48"/>
      <c r="AD188" s="48"/>
      <c r="AE188" s="48"/>
      <c r="AF188" s="48"/>
      <c r="AG188" s="48"/>
      <c r="AH188" s="48"/>
      <c r="AI188" s="48"/>
      <c r="AJ188" s="48"/>
      <c r="AK188" s="48"/>
      <c r="AL188" s="48"/>
      <c r="AM188" s="48"/>
      <c r="AN188" s="48"/>
      <c r="AO188" s="48"/>
      <c r="AP188" s="48"/>
      <c r="AQ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8"/>
      <c r="AB189" s="48"/>
      <c r="AC189" s="48"/>
      <c r="AD189" s="48"/>
      <c r="AE189" s="48"/>
      <c r="AF189" s="48"/>
      <c r="AG189" s="48"/>
      <c r="AH189" s="48"/>
      <c r="AI189" s="48"/>
      <c r="AJ189" s="48"/>
      <c r="AK189" s="48"/>
      <c r="AL189" s="48"/>
      <c r="AM189" s="48"/>
      <c r="AN189" s="48"/>
      <c r="AO189" s="48"/>
      <c r="AP189" s="48"/>
      <c r="AQ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8"/>
      <c r="AB190" s="48"/>
      <c r="AC190" s="48"/>
      <c r="AD190" s="48"/>
      <c r="AE190" s="48"/>
      <c r="AF190" s="48"/>
      <c r="AG190" s="48"/>
      <c r="AH190" s="48"/>
      <c r="AI190" s="48"/>
      <c r="AJ190" s="48"/>
      <c r="AK190" s="48"/>
      <c r="AL190" s="48"/>
      <c r="AM190" s="48"/>
      <c r="AN190" s="48"/>
      <c r="AO190" s="48"/>
      <c r="AP190" s="48"/>
      <c r="AQ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8"/>
      <c r="AB191" s="48"/>
      <c r="AC191" s="48"/>
      <c r="AD191" s="48"/>
      <c r="AE191" s="48"/>
      <c r="AF191" s="48"/>
      <c r="AG191" s="48"/>
      <c r="AH191" s="48"/>
      <c r="AI191" s="48"/>
      <c r="AJ191" s="48"/>
      <c r="AK191" s="48"/>
      <c r="AL191" s="48"/>
      <c r="AM191" s="48"/>
      <c r="AN191" s="48"/>
      <c r="AO191" s="48"/>
      <c r="AP191" s="48"/>
      <c r="AQ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8"/>
      <c r="AB192" s="48"/>
      <c r="AC192" s="48"/>
      <c r="AD192" s="48"/>
      <c r="AE192" s="48"/>
      <c r="AF192" s="48"/>
      <c r="AG192" s="48"/>
      <c r="AH192" s="48"/>
      <c r="AI192" s="48"/>
      <c r="AJ192" s="48"/>
      <c r="AK192" s="48"/>
      <c r="AL192" s="48"/>
      <c r="AM192" s="48"/>
      <c r="AN192" s="48"/>
      <c r="AO192" s="48"/>
      <c r="AP192" s="48"/>
      <c r="AQ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48"/>
      <c r="AH193" s="48"/>
      <c r="AI193" s="48"/>
      <c r="AJ193" s="48"/>
      <c r="AK193" s="48"/>
      <c r="AL193" s="48"/>
      <c r="AM193" s="48"/>
      <c r="AN193" s="48"/>
      <c r="AO193" s="48"/>
      <c r="AP193" s="48"/>
      <c r="AQ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8"/>
      <c r="AB194" s="48"/>
      <c r="AC194" s="48"/>
      <c r="AD194" s="48"/>
      <c r="AE194" s="48"/>
      <c r="AF194" s="48"/>
      <c r="AG194" s="48"/>
      <c r="AH194" s="48"/>
      <c r="AI194" s="48"/>
      <c r="AJ194" s="48"/>
      <c r="AK194" s="48"/>
      <c r="AL194" s="48"/>
      <c r="AM194" s="48"/>
      <c r="AN194" s="48"/>
      <c r="AO194" s="48"/>
      <c r="AP194" s="48"/>
      <c r="AQ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8"/>
      <c r="AB195" s="48"/>
      <c r="AC195" s="48"/>
      <c r="AD195" s="48"/>
      <c r="AE195" s="48"/>
      <c r="AF195" s="48"/>
      <c r="AG195" s="48"/>
      <c r="AH195" s="48"/>
      <c r="AI195" s="48"/>
      <c r="AJ195" s="48"/>
      <c r="AK195" s="48"/>
      <c r="AL195" s="48"/>
      <c r="AM195" s="48"/>
      <c r="AN195" s="48"/>
      <c r="AO195" s="48"/>
      <c r="AP195" s="48"/>
      <c r="AQ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8"/>
      <c r="AB196" s="48"/>
      <c r="AC196" s="48"/>
      <c r="AD196" s="48"/>
      <c r="AE196" s="48"/>
      <c r="AF196" s="48"/>
      <c r="AG196" s="48"/>
      <c r="AH196" s="48"/>
      <c r="AI196" s="48"/>
      <c r="AJ196" s="48"/>
      <c r="AK196" s="48"/>
      <c r="AL196" s="48"/>
      <c r="AM196" s="48"/>
      <c r="AN196" s="48"/>
      <c r="AO196" s="48"/>
      <c r="AP196" s="48"/>
      <c r="AQ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  <c r="AI197" s="48"/>
      <c r="AJ197" s="48"/>
      <c r="AK197" s="48"/>
      <c r="AL197" s="48"/>
      <c r="AM197" s="48"/>
      <c r="AN197" s="48"/>
      <c r="AO197" s="48"/>
      <c r="AP197" s="48"/>
      <c r="AQ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  <c r="AI198" s="48"/>
      <c r="AJ198" s="48"/>
      <c r="AK198" s="48"/>
      <c r="AL198" s="48"/>
      <c r="AM198" s="48"/>
      <c r="AN198" s="48"/>
      <c r="AO198" s="48"/>
      <c r="AP198" s="48"/>
      <c r="AQ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  <c r="AI199" s="48"/>
      <c r="AJ199" s="48"/>
      <c r="AK199" s="48"/>
      <c r="AL199" s="48"/>
      <c r="AM199" s="48"/>
      <c r="AN199" s="48"/>
      <c r="AO199" s="48"/>
      <c r="AP199" s="48"/>
      <c r="AQ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  <c r="AI200" s="48"/>
      <c r="AJ200" s="48"/>
      <c r="AK200" s="48"/>
      <c r="AL200" s="48"/>
      <c r="AM200" s="48"/>
      <c r="AN200" s="48"/>
      <c r="AO200" s="48"/>
      <c r="AP200" s="48"/>
      <c r="AQ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  <c r="AI201" s="48"/>
      <c r="AJ201" s="48"/>
      <c r="AK201" s="48"/>
      <c r="AL201" s="48"/>
      <c r="AM201" s="48"/>
      <c r="AN201" s="48"/>
      <c r="AO201" s="48"/>
      <c r="AP201" s="48"/>
      <c r="AQ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/>
      <c r="AM202" s="48"/>
      <c r="AN202" s="48"/>
      <c r="AO202" s="48"/>
      <c r="AP202" s="48"/>
      <c r="AQ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/>
      <c r="AM203" s="48"/>
      <c r="AN203" s="48"/>
      <c r="AO203" s="48"/>
      <c r="AP203" s="48"/>
      <c r="AQ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/>
      <c r="AM204" s="48"/>
      <c r="AN204" s="48"/>
      <c r="AO204" s="48"/>
      <c r="AP204" s="48"/>
      <c r="AQ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  <c r="AI205" s="48"/>
      <c r="AJ205" s="48"/>
      <c r="AK205" s="48"/>
      <c r="AL205" s="48"/>
      <c r="AM205" s="48"/>
      <c r="AN205" s="48"/>
      <c r="AO205" s="48"/>
      <c r="AP205" s="48"/>
      <c r="AQ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  <c r="AI206" s="48"/>
      <c r="AJ206" s="48"/>
      <c r="AK206" s="48"/>
      <c r="AL206" s="48"/>
      <c r="AM206" s="48"/>
      <c r="AN206" s="48"/>
      <c r="AO206" s="48"/>
      <c r="AP206" s="48"/>
      <c r="AQ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  <c r="AI207" s="48"/>
      <c r="AJ207" s="48"/>
      <c r="AK207" s="48"/>
      <c r="AL207" s="48"/>
      <c r="AM207" s="48"/>
      <c r="AN207" s="48"/>
      <c r="AO207" s="48"/>
      <c r="AP207" s="48"/>
      <c r="AQ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/>
      <c r="AM208" s="48"/>
      <c r="AN208" s="48"/>
      <c r="AO208" s="48"/>
      <c r="AP208" s="48"/>
      <c r="AQ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  <c r="AI209" s="48"/>
      <c r="AJ209" s="48"/>
      <c r="AK209" s="48"/>
      <c r="AL209" s="48"/>
      <c r="AM209" s="48"/>
      <c r="AN209" s="48"/>
      <c r="AO209" s="48"/>
      <c r="AP209" s="48"/>
      <c r="AQ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  <c r="AI210" s="48"/>
      <c r="AJ210" s="48"/>
      <c r="AK210" s="48"/>
      <c r="AL210" s="48"/>
      <c r="AM210" s="48"/>
      <c r="AN210" s="48"/>
      <c r="AO210" s="48"/>
      <c r="AP210" s="48"/>
      <c r="AQ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  <c r="AI211" s="48"/>
      <c r="AJ211" s="48"/>
      <c r="AK211" s="48"/>
      <c r="AL211" s="48"/>
      <c r="AM211" s="48"/>
      <c r="AN211" s="48"/>
      <c r="AO211" s="48"/>
      <c r="AP211" s="48"/>
      <c r="AQ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  <c r="AI212" s="48"/>
      <c r="AJ212" s="48"/>
      <c r="AK212" s="48"/>
      <c r="AL212" s="48"/>
      <c r="AM212" s="48"/>
      <c r="AN212" s="48"/>
      <c r="AO212" s="48"/>
      <c r="AP212" s="48"/>
      <c r="AQ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  <c r="AI213" s="48"/>
      <c r="AJ213" s="48"/>
      <c r="AK213" s="48"/>
      <c r="AL213" s="48"/>
      <c r="AM213" s="48"/>
      <c r="AN213" s="48"/>
      <c r="AO213" s="48"/>
      <c r="AP213" s="48"/>
      <c r="AQ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  <c r="AI214" s="48"/>
      <c r="AJ214" s="48"/>
      <c r="AK214" s="48"/>
      <c r="AL214" s="48"/>
      <c r="AM214" s="48"/>
      <c r="AN214" s="48"/>
      <c r="AO214" s="48"/>
      <c r="AP214" s="48"/>
      <c r="AQ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  <c r="AI215" s="48"/>
      <c r="AJ215" s="48"/>
      <c r="AK215" s="48"/>
      <c r="AL215" s="48"/>
      <c r="AM215" s="48"/>
      <c r="AN215" s="48"/>
      <c r="AO215" s="48"/>
      <c r="AP215" s="48"/>
      <c r="AQ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/>
      <c r="AM216" s="48"/>
      <c r="AN216" s="48"/>
      <c r="AO216" s="48"/>
      <c r="AP216" s="48"/>
      <c r="AQ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  <c r="AI217" s="48"/>
      <c r="AJ217" s="48"/>
      <c r="AK217" s="48"/>
      <c r="AL217" s="48"/>
      <c r="AM217" s="48"/>
      <c r="AN217" s="48"/>
      <c r="AO217" s="48"/>
      <c r="AP217" s="48"/>
      <c r="AQ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  <c r="AI218" s="48"/>
      <c r="AJ218" s="48"/>
      <c r="AK218" s="48"/>
      <c r="AL218" s="48"/>
      <c r="AM218" s="48"/>
      <c r="AN218" s="48"/>
      <c r="AO218" s="48"/>
      <c r="AP218" s="48"/>
      <c r="AQ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8"/>
      <c r="AM219" s="48"/>
      <c r="AN219" s="48"/>
      <c r="AO219" s="48"/>
      <c r="AP219" s="48"/>
      <c r="AQ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  <c r="AI220" s="48"/>
      <c r="AJ220" s="48"/>
      <c r="AK220" s="48"/>
      <c r="AL220" s="48"/>
      <c r="AM220" s="48"/>
      <c r="AN220" s="48"/>
      <c r="AO220" s="48"/>
      <c r="AP220" s="48"/>
      <c r="AQ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8"/>
      <c r="AM221" s="48"/>
      <c r="AN221" s="48"/>
      <c r="AO221" s="48"/>
      <c r="AP221" s="48"/>
      <c r="AQ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8"/>
      <c r="AK222" s="48"/>
      <c r="AL222" s="48"/>
      <c r="AM222" s="48"/>
      <c r="AN222" s="48"/>
      <c r="AO222" s="48"/>
      <c r="AP222" s="48"/>
      <c r="AQ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  <c r="AI223" s="48"/>
      <c r="AJ223" s="48"/>
      <c r="AK223" s="48"/>
      <c r="AL223" s="48"/>
      <c r="AM223" s="48"/>
      <c r="AN223" s="48"/>
      <c r="AO223" s="48"/>
      <c r="AP223" s="48"/>
      <c r="AQ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  <c r="AI224" s="48"/>
      <c r="AJ224" s="48"/>
      <c r="AK224" s="48"/>
      <c r="AL224" s="48"/>
      <c r="AM224" s="48"/>
      <c r="AN224" s="48"/>
      <c r="AO224" s="48"/>
      <c r="AP224" s="48"/>
      <c r="AQ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  <c r="AI225" s="48"/>
      <c r="AJ225" s="48"/>
      <c r="AK225" s="48"/>
      <c r="AL225" s="48"/>
      <c r="AM225" s="48"/>
      <c r="AN225" s="48"/>
      <c r="AO225" s="48"/>
      <c r="AP225" s="48"/>
      <c r="AQ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  <c r="AI226" s="48"/>
      <c r="AJ226" s="48"/>
      <c r="AK226" s="48"/>
      <c r="AL226" s="48"/>
      <c r="AM226" s="48"/>
      <c r="AN226" s="48"/>
      <c r="AO226" s="48"/>
      <c r="AP226" s="48"/>
      <c r="AQ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  <c r="AI227" s="48"/>
      <c r="AJ227" s="48"/>
      <c r="AK227" s="48"/>
      <c r="AL227" s="48"/>
      <c r="AM227" s="48"/>
      <c r="AN227" s="48"/>
      <c r="AO227" s="48"/>
      <c r="AP227" s="48"/>
      <c r="AQ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  <c r="AI228" s="48"/>
      <c r="AJ228" s="48"/>
      <c r="AK228" s="48"/>
      <c r="AL228" s="48"/>
      <c r="AM228" s="48"/>
      <c r="AN228" s="48"/>
      <c r="AO228" s="48"/>
      <c r="AP228" s="48"/>
      <c r="AQ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  <c r="AI229" s="48"/>
      <c r="AJ229" s="48"/>
      <c r="AK229" s="48"/>
      <c r="AL229" s="48"/>
      <c r="AM229" s="48"/>
      <c r="AN229" s="48"/>
      <c r="AO229" s="48"/>
      <c r="AP229" s="48"/>
      <c r="AQ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  <c r="AI230" s="48"/>
      <c r="AJ230" s="48"/>
      <c r="AK230" s="48"/>
      <c r="AL230" s="48"/>
      <c r="AM230" s="48"/>
      <c r="AN230" s="48"/>
      <c r="AO230" s="48"/>
      <c r="AP230" s="48"/>
      <c r="AQ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  <c r="AI231" s="48"/>
      <c r="AJ231" s="48"/>
      <c r="AK231" s="48"/>
      <c r="AL231" s="48"/>
      <c r="AM231" s="48"/>
      <c r="AN231" s="48"/>
      <c r="AO231" s="48"/>
      <c r="AP231" s="48"/>
      <c r="AQ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  <c r="AI232" s="48"/>
      <c r="AJ232" s="48"/>
      <c r="AK232" s="48"/>
      <c r="AL232" s="48"/>
      <c r="AM232" s="48"/>
      <c r="AN232" s="48"/>
      <c r="AO232" s="48"/>
      <c r="AP232" s="48"/>
      <c r="AQ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  <c r="AI254" s="48"/>
      <c r="AJ254" s="48"/>
      <c r="AK254" s="48"/>
      <c r="AL254" s="48"/>
      <c r="AM254" s="48"/>
      <c r="AN254" s="48"/>
      <c r="AO254" s="48"/>
      <c r="AP254" s="48"/>
      <c r="AQ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  <c r="AI255" s="48"/>
      <c r="AJ255" s="48"/>
      <c r="AK255" s="48"/>
      <c r="AL255" s="48"/>
      <c r="AM255" s="48"/>
      <c r="AN255" s="48"/>
      <c r="AO255" s="48"/>
      <c r="AP255" s="48"/>
      <c r="AQ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  <c r="AI256" s="48"/>
      <c r="AJ256" s="48"/>
      <c r="AK256" s="48"/>
      <c r="AL256" s="48"/>
      <c r="AM256" s="48"/>
      <c r="AN256" s="48"/>
      <c r="AO256" s="48"/>
      <c r="AP256" s="48"/>
      <c r="AQ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  <c r="AI257" s="48"/>
      <c r="AJ257" s="48"/>
      <c r="AK257" s="48"/>
      <c r="AL257" s="48"/>
      <c r="AM257" s="48"/>
      <c r="AN257" s="48"/>
      <c r="AO257" s="48"/>
      <c r="AP257" s="48"/>
      <c r="AQ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  <c r="AI258" s="48"/>
      <c r="AJ258" s="48"/>
      <c r="AK258" s="48"/>
      <c r="AL258" s="48"/>
      <c r="AM258" s="48"/>
      <c r="AN258" s="48"/>
      <c r="AO258" s="48"/>
      <c r="AP258" s="48"/>
      <c r="AQ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  <c r="AI259" s="48"/>
      <c r="AJ259" s="48"/>
      <c r="AK259" s="48"/>
      <c r="AL259" s="48"/>
      <c r="AM259" s="48"/>
      <c r="AN259" s="48"/>
      <c r="AO259" s="48"/>
      <c r="AP259" s="48"/>
      <c r="AQ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  <c r="AI260" s="48"/>
      <c r="AJ260" s="48"/>
      <c r="AK260" s="48"/>
      <c r="AL260" s="48"/>
      <c r="AM260" s="48"/>
      <c r="AN260" s="48"/>
      <c r="AO260" s="48"/>
      <c r="AP260" s="48"/>
      <c r="AQ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  <c r="AI261" s="48"/>
      <c r="AJ261" s="48"/>
      <c r="AK261" s="48"/>
      <c r="AL261" s="48"/>
      <c r="AM261" s="48"/>
      <c r="AN261" s="48"/>
      <c r="AO261" s="48"/>
      <c r="AP261" s="48"/>
      <c r="AQ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  <c r="AI262" s="48"/>
      <c r="AJ262" s="48"/>
      <c r="AK262" s="48"/>
      <c r="AL262" s="48"/>
      <c r="AM262" s="48"/>
      <c r="AN262" s="48"/>
      <c r="AO262" s="48"/>
      <c r="AP262" s="48"/>
      <c r="AQ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  <c r="AI263" s="48"/>
      <c r="AJ263" s="48"/>
      <c r="AK263" s="48"/>
      <c r="AL263" s="48"/>
      <c r="AM263" s="48"/>
      <c r="AN263" s="48"/>
      <c r="AO263" s="48"/>
      <c r="AP263" s="48"/>
      <c r="AQ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  <c r="AI264" s="48"/>
      <c r="AJ264" s="48"/>
      <c r="AK264" s="48"/>
      <c r="AL264" s="48"/>
      <c r="AM264" s="48"/>
      <c r="AN264" s="48"/>
      <c r="AO264" s="48"/>
      <c r="AP264" s="48"/>
      <c r="AQ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  <c r="AI265" s="48"/>
      <c r="AJ265" s="48"/>
      <c r="AK265" s="48"/>
      <c r="AL265" s="48"/>
      <c r="AM265" s="48"/>
      <c r="AN265" s="48"/>
      <c r="AO265" s="48"/>
      <c r="AP265" s="48"/>
      <c r="AQ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  <c r="AI266" s="48"/>
      <c r="AJ266" s="48"/>
      <c r="AK266" s="48"/>
      <c r="AL266" s="48"/>
      <c r="AM266" s="48"/>
      <c r="AN266" s="48"/>
      <c r="AO266" s="48"/>
      <c r="AP266" s="48"/>
      <c r="AQ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  <c r="AI267" s="48"/>
      <c r="AJ267" s="48"/>
      <c r="AK267" s="48"/>
      <c r="AL267" s="48"/>
      <c r="AM267" s="48"/>
      <c r="AN267" s="48"/>
      <c r="AO267" s="48"/>
      <c r="AP267" s="48"/>
      <c r="AQ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  <c r="AI268" s="48"/>
      <c r="AJ268" s="48"/>
      <c r="AK268" s="48"/>
      <c r="AL268" s="48"/>
      <c r="AM268" s="48"/>
      <c r="AN268" s="48"/>
      <c r="AO268" s="48"/>
      <c r="AP268" s="48"/>
      <c r="AQ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  <c r="AI269" s="48"/>
      <c r="AJ269" s="48"/>
      <c r="AK269" s="48"/>
      <c r="AL269" s="48"/>
      <c r="AM269" s="48"/>
      <c r="AN269" s="48"/>
      <c r="AO269" s="48"/>
      <c r="AP269" s="48"/>
      <c r="AQ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  <c r="AI270" s="48"/>
      <c r="AJ270" s="48"/>
      <c r="AK270" s="48"/>
      <c r="AL270" s="48"/>
      <c r="AM270" s="48"/>
      <c r="AN270" s="48"/>
      <c r="AO270" s="48"/>
      <c r="AP270" s="48"/>
      <c r="AQ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  <c r="AI271" s="48"/>
      <c r="AJ271" s="48"/>
      <c r="AK271" s="48"/>
      <c r="AL271" s="48"/>
      <c r="AM271" s="48"/>
      <c r="AN271" s="48"/>
      <c r="AO271" s="48"/>
      <c r="AP271" s="48"/>
      <c r="AQ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  <c r="AI272" s="48"/>
      <c r="AJ272" s="48"/>
      <c r="AK272" s="48"/>
      <c r="AL272" s="48"/>
      <c r="AM272" s="48"/>
      <c r="AN272" s="48"/>
      <c r="AO272" s="48"/>
      <c r="AP272" s="48"/>
      <c r="AQ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  <c r="AI273" s="48"/>
      <c r="AJ273" s="48"/>
      <c r="AK273" s="48"/>
      <c r="AL273" s="48"/>
      <c r="AM273" s="48"/>
      <c r="AN273" s="48"/>
      <c r="AO273" s="48"/>
      <c r="AP273" s="48"/>
      <c r="AQ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  <c r="AI274" s="48"/>
      <c r="AJ274" s="48"/>
      <c r="AK274" s="48"/>
      <c r="AL274" s="48"/>
      <c r="AM274" s="48"/>
      <c r="AN274" s="48"/>
      <c r="AO274" s="48"/>
      <c r="AP274" s="48"/>
      <c r="AQ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  <c r="AI275" s="48"/>
      <c r="AJ275" s="48"/>
      <c r="AK275" s="48"/>
      <c r="AL275" s="48"/>
      <c r="AM275" s="48"/>
      <c r="AN275" s="48"/>
      <c r="AO275" s="48"/>
      <c r="AP275" s="48"/>
      <c r="AQ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  <c r="AI276" s="48"/>
      <c r="AJ276" s="48"/>
      <c r="AK276" s="48"/>
      <c r="AL276" s="48"/>
      <c r="AM276" s="48"/>
      <c r="AN276" s="48"/>
      <c r="AO276" s="48"/>
      <c r="AP276" s="48"/>
      <c r="AQ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  <c r="AI277" s="48"/>
      <c r="AJ277" s="48"/>
      <c r="AK277" s="48"/>
      <c r="AL277" s="48"/>
      <c r="AM277" s="48"/>
      <c r="AN277" s="48"/>
      <c r="AO277" s="48"/>
      <c r="AP277" s="48"/>
      <c r="AQ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  <c r="AI278" s="48"/>
      <c r="AJ278" s="48"/>
      <c r="AK278" s="48"/>
      <c r="AL278" s="48"/>
      <c r="AM278" s="48"/>
      <c r="AN278" s="48"/>
      <c r="AO278" s="48"/>
      <c r="AP278" s="48"/>
      <c r="AQ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  <c r="AI279" s="48"/>
      <c r="AJ279" s="48"/>
      <c r="AK279" s="48"/>
      <c r="AL279" s="48"/>
      <c r="AM279" s="48"/>
      <c r="AN279" s="48"/>
      <c r="AO279" s="48"/>
      <c r="AP279" s="48"/>
      <c r="AQ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  <c r="AI280" s="48"/>
      <c r="AJ280" s="48"/>
      <c r="AK280" s="48"/>
      <c r="AL280" s="48"/>
      <c r="AM280" s="48"/>
      <c r="AN280" s="48"/>
      <c r="AO280" s="48"/>
      <c r="AP280" s="48"/>
      <c r="AQ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  <c r="AI281" s="48"/>
      <c r="AJ281" s="48"/>
      <c r="AK281" s="48"/>
      <c r="AL281" s="48"/>
      <c r="AM281" s="48"/>
      <c r="AN281" s="48"/>
      <c r="AO281" s="48"/>
      <c r="AP281" s="48"/>
      <c r="AQ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  <c r="AI282" s="48"/>
      <c r="AJ282" s="48"/>
      <c r="AK282" s="48"/>
      <c r="AL282" s="48"/>
      <c r="AM282" s="48"/>
      <c r="AN282" s="48"/>
      <c r="AO282" s="48"/>
      <c r="AP282" s="48"/>
      <c r="AQ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  <c r="AI283" s="48"/>
      <c r="AJ283" s="48"/>
      <c r="AK283" s="48"/>
      <c r="AL283" s="48"/>
      <c r="AM283" s="48"/>
      <c r="AN283" s="48"/>
      <c r="AO283" s="48"/>
      <c r="AP283" s="48"/>
      <c r="AQ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  <c r="AI284" s="48"/>
      <c r="AJ284" s="48"/>
      <c r="AK284" s="48"/>
      <c r="AL284" s="48"/>
      <c r="AM284" s="48"/>
      <c r="AN284" s="48"/>
      <c r="AO284" s="48"/>
      <c r="AP284" s="48"/>
      <c r="AQ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  <c r="AI285" s="48"/>
      <c r="AJ285" s="48"/>
      <c r="AK285" s="48"/>
      <c r="AL285" s="48"/>
      <c r="AM285" s="48"/>
      <c r="AN285" s="48"/>
      <c r="AO285" s="48"/>
      <c r="AP285" s="48"/>
      <c r="AQ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  <c r="AI286" s="48"/>
      <c r="AJ286" s="48"/>
      <c r="AK286" s="48"/>
      <c r="AL286" s="48"/>
      <c r="AM286" s="48"/>
      <c r="AN286" s="48"/>
      <c r="AO286" s="48"/>
      <c r="AP286" s="48"/>
      <c r="AQ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  <c r="AI287" s="48"/>
      <c r="AJ287" s="48"/>
      <c r="AK287" s="48"/>
      <c r="AL287" s="48"/>
      <c r="AM287" s="48"/>
      <c r="AN287" s="48"/>
      <c r="AO287" s="48"/>
      <c r="AP287" s="48"/>
      <c r="AQ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  <c r="AI288" s="48"/>
      <c r="AJ288" s="48"/>
      <c r="AK288" s="48"/>
      <c r="AL288" s="48"/>
      <c r="AM288" s="48"/>
      <c r="AN288" s="48"/>
      <c r="AO288" s="48"/>
      <c r="AP288" s="48"/>
      <c r="AQ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  <c r="AI289" s="48"/>
      <c r="AJ289" s="48"/>
      <c r="AK289" s="48"/>
      <c r="AL289" s="48"/>
      <c r="AM289" s="48"/>
      <c r="AN289" s="48"/>
      <c r="AO289" s="48"/>
      <c r="AP289" s="48"/>
      <c r="AQ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  <c r="AI290" s="48"/>
      <c r="AJ290" s="48"/>
      <c r="AK290" s="48"/>
      <c r="AL290" s="48"/>
      <c r="AM290" s="48"/>
      <c r="AN290" s="48"/>
      <c r="AO290" s="48"/>
      <c r="AP290" s="48"/>
      <c r="AQ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  <c r="AI291" s="48"/>
      <c r="AJ291" s="48"/>
      <c r="AK291" s="48"/>
      <c r="AL291" s="48"/>
      <c r="AM291" s="48"/>
      <c r="AN291" s="48"/>
      <c r="AO291" s="48"/>
      <c r="AP291" s="48"/>
      <c r="AQ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  <c r="AI292" s="48"/>
      <c r="AJ292" s="48"/>
      <c r="AK292" s="48"/>
      <c r="AL292" s="48"/>
      <c r="AM292" s="48"/>
      <c r="AN292" s="48"/>
      <c r="AO292" s="48"/>
      <c r="AP292" s="48"/>
      <c r="AQ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  <c r="AI293" s="48"/>
      <c r="AJ293" s="48"/>
      <c r="AK293" s="48"/>
      <c r="AL293" s="48"/>
      <c r="AM293" s="48"/>
      <c r="AN293" s="48"/>
      <c r="AO293" s="48"/>
      <c r="AP293" s="48"/>
      <c r="AQ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  <c r="AI294" s="48"/>
      <c r="AJ294" s="48"/>
      <c r="AK294" s="48"/>
      <c r="AL294" s="48"/>
      <c r="AM294" s="48"/>
      <c r="AN294" s="48"/>
      <c r="AO294" s="48"/>
      <c r="AP294" s="48"/>
      <c r="AQ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  <c r="AI295" s="48"/>
      <c r="AJ295" s="48"/>
      <c r="AK295" s="48"/>
      <c r="AL295" s="48"/>
      <c r="AM295" s="48"/>
      <c r="AN295" s="48"/>
      <c r="AO295" s="48"/>
      <c r="AP295" s="48"/>
      <c r="AQ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  <c r="AI296" s="48"/>
      <c r="AJ296" s="48"/>
      <c r="AK296" s="48"/>
      <c r="AL296" s="48"/>
      <c r="AM296" s="48"/>
      <c r="AN296" s="48"/>
      <c r="AO296" s="48"/>
      <c r="AP296" s="48"/>
      <c r="AQ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  <c r="AI297" s="48"/>
      <c r="AJ297" s="48"/>
      <c r="AK297" s="48"/>
      <c r="AL297" s="48"/>
      <c r="AM297" s="48"/>
      <c r="AN297" s="48"/>
      <c r="AO297" s="48"/>
      <c r="AP297" s="48"/>
      <c r="AQ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  <c r="AI298" s="48"/>
      <c r="AJ298" s="48"/>
      <c r="AK298" s="48"/>
      <c r="AL298" s="48"/>
      <c r="AM298" s="48"/>
      <c r="AN298" s="48"/>
      <c r="AO298" s="48"/>
      <c r="AP298" s="48"/>
      <c r="AQ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  <c r="AI299" s="48"/>
      <c r="AJ299" s="48"/>
      <c r="AK299" s="48"/>
      <c r="AL299" s="48"/>
      <c r="AM299" s="48"/>
      <c r="AN299" s="48"/>
      <c r="AO299" s="48"/>
      <c r="AP299" s="48"/>
      <c r="AQ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  <c r="AI300" s="48"/>
      <c r="AJ300" s="48"/>
      <c r="AK300" s="48"/>
      <c r="AL300" s="48"/>
      <c r="AM300" s="48"/>
      <c r="AN300" s="48"/>
      <c r="AO300" s="48"/>
      <c r="AP300" s="48"/>
      <c r="AQ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  <c r="AI301" s="48"/>
      <c r="AJ301" s="48"/>
      <c r="AK301" s="48"/>
      <c r="AL301" s="48"/>
      <c r="AM301" s="48"/>
      <c r="AN301" s="48"/>
      <c r="AO301" s="48"/>
      <c r="AP301" s="48"/>
      <c r="AQ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  <c r="AI302" s="48"/>
      <c r="AJ302" s="48"/>
      <c r="AK302" s="48"/>
      <c r="AL302" s="48"/>
      <c r="AM302" s="48"/>
      <c r="AN302" s="48"/>
      <c r="AO302" s="48"/>
      <c r="AP302" s="48"/>
      <c r="AQ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  <c r="AI303" s="48"/>
      <c r="AJ303" s="48"/>
      <c r="AK303" s="48"/>
      <c r="AL303" s="48"/>
      <c r="AM303" s="48"/>
      <c r="AN303" s="48"/>
      <c r="AO303" s="48"/>
      <c r="AP303" s="48"/>
      <c r="AQ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  <c r="AI304" s="48"/>
      <c r="AJ304" s="48"/>
      <c r="AK304" s="48"/>
      <c r="AL304" s="48"/>
      <c r="AM304" s="48"/>
      <c r="AN304" s="48"/>
      <c r="AO304" s="48"/>
      <c r="AP304" s="48"/>
      <c r="AQ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  <c r="AI305" s="48"/>
      <c r="AJ305" s="48"/>
      <c r="AK305" s="48"/>
      <c r="AL305" s="48"/>
      <c r="AM305" s="48"/>
      <c r="AN305" s="48"/>
      <c r="AO305" s="48"/>
      <c r="AP305" s="48"/>
      <c r="AQ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  <c r="AI306" s="48"/>
      <c r="AJ306" s="48"/>
      <c r="AK306" s="48"/>
      <c r="AL306" s="48"/>
      <c r="AM306" s="48"/>
      <c r="AN306" s="48"/>
      <c r="AO306" s="48"/>
      <c r="AP306" s="48"/>
      <c r="AQ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  <c r="AI307" s="48"/>
      <c r="AJ307" s="48"/>
      <c r="AK307" s="48"/>
      <c r="AL307" s="48"/>
      <c r="AM307" s="48"/>
      <c r="AN307" s="48"/>
      <c r="AO307" s="48"/>
      <c r="AP307" s="48"/>
      <c r="AQ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  <c r="AI308" s="48"/>
      <c r="AJ308" s="48"/>
      <c r="AK308" s="48"/>
      <c r="AL308" s="48"/>
      <c r="AM308" s="48"/>
      <c r="AN308" s="48"/>
      <c r="AO308" s="48"/>
      <c r="AP308" s="48"/>
      <c r="AQ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  <c r="AI309" s="48"/>
      <c r="AJ309" s="48"/>
      <c r="AK309" s="48"/>
      <c r="AL309" s="48"/>
      <c r="AM309" s="48"/>
      <c r="AN309" s="48"/>
      <c r="AO309" s="48"/>
      <c r="AP309" s="48"/>
      <c r="AQ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/>
      <c r="AM310" s="48"/>
      <c r="AN310" s="48"/>
      <c r="AO310" s="48"/>
      <c r="AP310" s="48"/>
      <c r="AQ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  <c r="AI311" s="48"/>
      <c r="AJ311" s="48"/>
      <c r="AK311" s="48"/>
      <c r="AL311" s="48"/>
      <c r="AM311" s="48"/>
      <c r="AN311" s="48"/>
      <c r="AO311" s="48"/>
      <c r="AP311" s="48"/>
      <c r="AQ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  <c r="AI312" s="48"/>
      <c r="AJ312" s="48"/>
      <c r="AK312" s="48"/>
      <c r="AL312" s="48"/>
      <c r="AM312" s="48"/>
      <c r="AN312" s="48"/>
      <c r="AO312" s="48"/>
      <c r="AP312" s="48"/>
      <c r="AQ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  <c r="AI313" s="48"/>
      <c r="AJ313" s="48"/>
      <c r="AK313" s="48"/>
      <c r="AL313" s="48"/>
      <c r="AM313" s="48"/>
      <c r="AN313" s="48"/>
      <c r="AO313" s="48"/>
      <c r="AP313" s="48"/>
      <c r="AQ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  <c r="AI314" s="48"/>
      <c r="AJ314" s="48"/>
      <c r="AK314" s="48"/>
      <c r="AL314" s="48"/>
      <c r="AM314" s="48"/>
      <c r="AN314" s="48"/>
      <c r="AO314" s="48"/>
      <c r="AP314" s="48"/>
      <c r="AQ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  <c r="AI315" s="48"/>
      <c r="AJ315" s="48"/>
      <c r="AK315" s="48"/>
      <c r="AL315" s="48"/>
      <c r="AM315" s="48"/>
      <c r="AN315" s="48"/>
      <c r="AO315" s="48"/>
      <c r="AP315" s="48"/>
      <c r="AQ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  <c r="AI316" s="48"/>
      <c r="AJ316" s="48"/>
      <c r="AK316" s="48"/>
      <c r="AL316" s="48"/>
      <c r="AM316" s="48"/>
      <c r="AN316" s="48"/>
      <c r="AO316" s="48"/>
      <c r="AP316" s="48"/>
      <c r="AQ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  <c r="AI317" s="48"/>
      <c r="AJ317" s="48"/>
      <c r="AK317" s="48"/>
      <c r="AL317" s="48"/>
      <c r="AM317" s="48"/>
      <c r="AN317" s="48"/>
      <c r="AO317" s="48"/>
      <c r="AP317" s="48"/>
      <c r="AQ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  <c r="AI318" s="48"/>
      <c r="AJ318" s="48"/>
      <c r="AK318" s="48"/>
      <c r="AL318" s="48"/>
      <c r="AM318" s="48"/>
      <c r="AN318" s="48"/>
      <c r="AO318" s="48"/>
      <c r="AP318" s="48"/>
      <c r="AQ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  <c r="AI319" s="48"/>
      <c r="AJ319" s="48"/>
      <c r="AK319" s="48"/>
      <c r="AL319" s="48"/>
      <c r="AM319" s="48"/>
      <c r="AN319" s="48"/>
      <c r="AO319" s="48"/>
      <c r="AP319" s="48"/>
      <c r="AQ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  <c r="AI320" s="48"/>
      <c r="AJ320" s="48"/>
      <c r="AK320" s="48"/>
      <c r="AL320" s="48"/>
      <c r="AM320" s="48"/>
      <c r="AN320" s="48"/>
      <c r="AO320" s="48"/>
      <c r="AP320" s="48"/>
      <c r="AQ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/>
      <c r="AM321" s="48"/>
      <c r="AN321" s="48"/>
      <c r="AO321" s="48"/>
      <c r="AP321" s="48"/>
      <c r="AQ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/>
      <c r="AM322" s="48"/>
      <c r="AN322" s="48"/>
      <c r="AO322" s="48"/>
      <c r="AP322" s="48"/>
      <c r="AQ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  <c r="AI323" s="48"/>
      <c r="AJ323" s="48"/>
      <c r="AK323" s="48"/>
      <c r="AL323" s="48"/>
      <c r="AM323" s="48"/>
      <c r="AN323" s="48"/>
      <c r="AO323" s="48"/>
      <c r="AP323" s="48"/>
      <c r="AQ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  <c r="AI324" s="48"/>
      <c r="AJ324" s="48"/>
      <c r="AK324" s="48"/>
      <c r="AL324" s="48"/>
      <c r="AM324" s="48"/>
      <c r="AN324" s="48"/>
      <c r="AO324" s="48"/>
      <c r="AP324" s="48"/>
      <c r="AQ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  <c r="AI325" s="48"/>
      <c r="AJ325" s="48"/>
      <c r="AK325" s="48"/>
      <c r="AL325" s="48"/>
      <c r="AM325" s="48"/>
      <c r="AN325" s="48"/>
      <c r="AO325" s="48"/>
      <c r="AP325" s="48"/>
      <c r="AQ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  <c r="AI326" s="48"/>
      <c r="AJ326" s="48"/>
      <c r="AK326" s="48"/>
      <c r="AL326" s="48"/>
      <c r="AM326" s="48"/>
      <c r="AN326" s="48"/>
      <c r="AO326" s="48"/>
      <c r="AP326" s="48"/>
      <c r="AQ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  <c r="AI327" s="48"/>
      <c r="AJ327" s="48"/>
      <c r="AK327" s="48"/>
      <c r="AL327" s="48"/>
      <c r="AM327" s="48"/>
      <c r="AN327" s="48"/>
      <c r="AO327" s="48"/>
      <c r="AP327" s="48"/>
      <c r="AQ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  <c r="AI328" s="48"/>
      <c r="AJ328" s="48"/>
      <c r="AK328" s="48"/>
      <c r="AL328" s="48"/>
      <c r="AM328" s="48"/>
      <c r="AN328" s="48"/>
      <c r="AO328" s="48"/>
      <c r="AP328" s="48"/>
      <c r="AQ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/>
      <c r="AM329" s="48"/>
      <c r="AN329" s="48"/>
      <c r="AO329" s="48"/>
      <c r="AP329" s="48"/>
      <c r="AQ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  <c r="AI330" s="48"/>
      <c r="AJ330" s="48"/>
      <c r="AK330" s="48"/>
      <c r="AL330" s="48"/>
      <c r="AM330" s="48"/>
      <c r="AN330" s="48"/>
      <c r="AO330" s="48"/>
      <c r="AP330" s="48"/>
      <c r="AQ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  <c r="AI331" s="48"/>
      <c r="AJ331" s="48"/>
      <c r="AK331" s="48"/>
      <c r="AL331" s="48"/>
      <c r="AM331" s="48"/>
      <c r="AN331" s="48"/>
      <c r="AO331" s="48"/>
      <c r="AP331" s="48"/>
      <c r="AQ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  <c r="AI332" s="48"/>
      <c r="AJ332" s="48"/>
      <c r="AK332" s="48"/>
      <c r="AL332" s="48"/>
      <c r="AM332" s="48"/>
      <c r="AN332" s="48"/>
      <c r="AO332" s="48"/>
      <c r="AP332" s="48"/>
      <c r="AQ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  <c r="AI333" s="48"/>
      <c r="AJ333" s="48"/>
      <c r="AK333" s="48"/>
      <c r="AL333" s="48"/>
      <c r="AM333" s="48"/>
      <c r="AN333" s="48"/>
      <c r="AO333" s="48"/>
      <c r="AP333" s="48"/>
      <c r="AQ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  <c r="AI334" s="48"/>
      <c r="AJ334" s="48"/>
      <c r="AK334" s="48"/>
      <c r="AL334" s="48"/>
      <c r="AM334" s="48"/>
      <c r="AN334" s="48"/>
      <c r="AO334" s="48"/>
      <c r="AP334" s="48"/>
      <c r="AQ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  <c r="AI335" s="48"/>
      <c r="AJ335" s="48"/>
      <c r="AK335" s="48"/>
      <c r="AL335" s="48"/>
      <c r="AM335" s="48"/>
      <c r="AN335" s="48"/>
      <c r="AO335" s="48"/>
      <c r="AP335" s="48"/>
      <c r="AQ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  <c r="AI336" s="48"/>
      <c r="AJ336" s="48"/>
      <c r="AK336" s="48"/>
      <c r="AL336" s="48"/>
      <c r="AM336" s="48"/>
      <c r="AN336" s="48"/>
      <c r="AO336" s="48"/>
      <c r="AP336" s="48"/>
      <c r="AQ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  <c r="AI337" s="48"/>
      <c r="AJ337" s="48"/>
      <c r="AK337" s="48"/>
      <c r="AL337" s="48"/>
      <c r="AM337" s="48"/>
      <c r="AN337" s="48"/>
      <c r="AO337" s="48"/>
      <c r="AP337" s="48"/>
      <c r="AQ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  <c r="AI338" s="48"/>
      <c r="AJ338" s="48"/>
      <c r="AK338" s="48"/>
      <c r="AL338" s="48"/>
      <c r="AM338" s="48"/>
      <c r="AN338" s="48"/>
      <c r="AO338" s="48"/>
      <c r="AP338" s="48"/>
      <c r="AQ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  <c r="AI339" s="48"/>
      <c r="AJ339" s="48"/>
      <c r="AK339" s="48"/>
      <c r="AL339" s="48"/>
      <c r="AM339" s="48"/>
      <c r="AN339" s="48"/>
      <c r="AO339" s="48"/>
      <c r="AP339" s="48"/>
      <c r="AQ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  <c r="AI340" s="48"/>
      <c r="AJ340" s="48"/>
      <c r="AK340" s="48"/>
      <c r="AL340" s="48"/>
      <c r="AM340" s="48"/>
      <c r="AN340" s="48"/>
      <c r="AO340" s="48"/>
      <c r="AP340" s="48"/>
      <c r="AQ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  <c r="AI341" s="48"/>
      <c r="AJ341" s="48"/>
      <c r="AK341" s="48"/>
      <c r="AL341" s="48"/>
      <c r="AM341" s="48"/>
      <c r="AN341" s="48"/>
      <c r="AO341" s="48"/>
      <c r="AP341" s="48"/>
      <c r="AQ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  <c r="AI342" s="48"/>
      <c r="AJ342" s="48"/>
      <c r="AK342" s="48"/>
      <c r="AL342" s="48"/>
      <c r="AM342" s="48"/>
      <c r="AN342" s="48"/>
      <c r="AO342" s="48"/>
      <c r="AP342" s="48"/>
      <c r="AQ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  <c r="AI343" s="48"/>
      <c r="AJ343" s="48"/>
      <c r="AK343" s="48"/>
      <c r="AL343" s="48"/>
      <c r="AM343" s="48"/>
      <c r="AN343" s="48"/>
      <c r="AO343" s="48"/>
      <c r="AP343" s="48"/>
      <c r="AQ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  <c r="AI344" s="48"/>
      <c r="AJ344" s="48"/>
      <c r="AK344" s="48"/>
      <c r="AL344" s="48"/>
      <c r="AM344" s="48"/>
      <c r="AN344" s="48"/>
      <c r="AO344" s="48"/>
      <c r="AP344" s="48"/>
      <c r="AQ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  <c r="AI345" s="48"/>
      <c r="AJ345" s="48"/>
      <c r="AK345" s="48"/>
      <c r="AL345" s="48"/>
      <c r="AM345" s="48"/>
      <c r="AN345" s="48"/>
      <c r="AO345" s="48"/>
      <c r="AP345" s="48"/>
      <c r="AQ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  <c r="AI346" s="48"/>
      <c r="AJ346" s="48"/>
      <c r="AK346" s="48"/>
      <c r="AL346" s="48"/>
      <c r="AM346" s="48"/>
      <c r="AN346" s="48"/>
      <c r="AO346" s="48"/>
      <c r="AP346" s="48"/>
      <c r="AQ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  <c r="AI347" s="48"/>
      <c r="AJ347" s="48"/>
      <c r="AK347" s="48"/>
      <c r="AL347" s="48"/>
      <c r="AM347" s="48"/>
      <c r="AN347" s="48"/>
      <c r="AO347" s="48"/>
      <c r="AP347" s="48"/>
      <c r="AQ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  <c r="AI348" s="48"/>
      <c r="AJ348" s="48"/>
      <c r="AK348" s="48"/>
      <c r="AL348" s="48"/>
      <c r="AM348" s="48"/>
      <c r="AN348" s="48"/>
      <c r="AO348" s="48"/>
      <c r="AP348" s="48"/>
      <c r="AQ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  <c r="AI349" s="48"/>
      <c r="AJ349" s="48"/>
      <c r="AK349" s="48"/>
      <c r="AL349" s="48"/>
      <c r="AM349" s="48"/>
      <c r="AN349" s="48"/>
      <c r="AO349" s="48"/>
      <c r="AP349" s="48"/>
      <c r="AQ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  <c r="AI350" s="48"/>
      <c r="AJ350" s="48"/>
      <c r="AK350" s="48"/>
      <c r="AL350" s="48"/>
      <c r="AM350" s="48"/>
      <c r="AN350" s="48"/>
      <c r="AO350" s="48"/>
      <c r="AP350" s="48"/>
      <c r="AQ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  <c r="AI351" s="48"/>
      <c r="AJ351" s="48"/>
      <c r="AK351" s="48"/>
      <c r="AL351" s="48"/>
      <c r="AM351" s="48"/>
      <c r="AN351" s="48"/>
      <c r="AO351" s="48"/>
      <c r="AP351" s="48"/>
      <c r="AQ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  <c r="AI352" s="48"/>
      <c r="AJ352" s="48"/>
      <c r="AK352" s="48"/>
      <c r="AL352" s="48"/>
      <c r="AM352" s="48"/>
      <c r="AN352" s="48"/>
      <c r="AO352" s="48"/>
      <c r="AP352" s="48"/>
      <c r="AQ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  <c r="AI353" s="48"/>
      <c r="AJ353" s="48"/>
      <c r="AK353" s="48"/>
      <c r="AL353" s="48"/>
      <c r="AM353" s="48"/>
      <c r="AN353" s="48"/>
      <c r="AO353" s="48"/>
      <c r="AP353" s="48"/>
      <c r="AQ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  <c r="AI354" s="48"/>
      <c r="AJ354" s="48"/>
      <c r="AK354" s="48"/>
      <c r="AL354" s="48"/>
      <c r="AM354" s="48"/>
      <c r="AN354" s="48"/>
      <c r="AO354" s="48"/>
      <c r="AP354" s="48"/>
      <c r="AQ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  <c r="AI355" s="48"/>
      <c r="AJ355" s="48"/>
      <c r="AK355" s="48"/>
      <c r="AL355" s="48"/>
      <c r="AM355" s="48"/>
      <c r="AN355" s="48"/>
      <c r="AO355" s="48"/>
      <c r="AP355" s="48"/>
      <c r="AQ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  <c r="AI356" s="48"/>
      <c r="AJ356" s="48"/>
      <c r="AK356" s="48"/>
      <c r="AL356" s="48"/>
      <c r="AM356" s="48"/>
      <c r="AN356" s="48"/>
      <c r="AO356" s="48"/>
      <c r="AP356" s="48"/>
      <c r="AQ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  <c r="AI357" s="48"/>
      <c r="AJ357" s="48"/>
      <c r="AK357" s="48"/>
      <c r="AL357" s="48"/>
      <c r="AM357" s="48"/>
      <c r="AN357" s="48"/>
      <c r="AO357" s="48"/>
      <c r="AP357" s="48"/>
      <c r="AQ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  <c r="AI358" s="48"/>
      <c r="AJ358" s="48"/>
      <c r="AK358" s="48"/>
      <c r="AL358" s="48"/>
      <c r="AM358" s="48"/>
      <c r="AN358" s="48"/>
      <c r="AO358" s="48"/>
      <c r="AP358" s="48"/>
      <c r="AQ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  <c r="AI359" s="48"/>
      <c r="AJ359" s="48"/>
      <c r="AK359" s="48"/>
      <c r="AL359" s="48"/>
      <c r="AM359" s="48"/>
      <c r="AN359" s="48"/>
      <c r="AO359" s="48"/>
      <c r="AP359" s="48"/>
      <c r="AQ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  <c r="AI360" s="48"/>
      <c r="AJ360" s="48"/>
      <c r="AK360" s="48"/>
      <c r="AL360" s="48"/>
      <c r="AM360" s="48"/>
      <c r="AN360" s="48"/>
      <c r="AO360" s="48"/>
      <c r="AP360" s="48"/>
      <c r="AQ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  <c r="AI361" s="48"/>
      <c r="AJ361" s="48"/>
      <c r="AK361" s="48"/>
      <c r="AL361" s="48"/>
      <c r="AM361" s="48"/>
      <c r="AN361" s="48"/>
      <c r="AO361" s="48"/>
      <c r="AP361" s="48"/>
      <c r="AQ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  <c r="AI362" s="48"/>
      <c r="AJ362" s="48"/>
      <c r="AK362" s="48"/>
      <c r="AL362" s="48"/>
      <c r="AM362" s="48"/>
      <c r="AN362" s="48"/>
      <c r="AO362" s="48"/>
      <c r="AP362" s="48"/>
      <c r="AQ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  <c r="AI363" s="48"/>
      <c r="AJ363" s="48"/>
      <c r="AK363" s="48"/>
      <c r="AL363" s="48"/>
      <c r="AM363" s="48"/>
      <c r="AN363" s="48"/>
      <c r="AO363" s="48"/>
      <c r="AP363" s="48"/>
      <c r="AQ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  <c r="AN364" s="48"/>
      <c r="AO364" s="48"/>
      <c r="AP364" s="48"/>
      <c r="AQ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  <c r="AI365" s="48"/>
      <c r="AJ365" s="48"/>
      <c r="AK365" s="48"/>
      <c r="AL365" s="48"/>
      <c r="AM365" s="48"/>
      <c r="AN365" s="48"/>
      <c r="AO365" s="48"/>
      <c r="AP365" s="48"/>
      <c r="AQ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  <c r="AI366" s="48"/>
      <c r="AJ366" s="48"/>
      <c r="AK366" s="48"/>
      <c r="AL366" s="48"/>
      <c r="AM366" s="48"/>
      <c r="AN366" s="48"/>
      <c r="AO366" s="48"/>
      <c r="AP366" s="48"/>
      <c r="AQ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  <c r="AI367" s="48"/>
      <c r="AJ367" s="48"/>
      <c r="AK367" s="48"/>
      <c r="AL367" s="48"/>
      <c r="AM367" s="48"/>
      <c r="AN367" s="48"/>
      <c r="AO367" s="48"/>
      <c r="AP367" s="48"/>
      <c r="AQ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  <c r="AI368" s="48"/>
      <c r="AJ368" s="48"/>
      <c r="AK368" s="48"/>
      <c r="AL368" s="48"/>
      <c r="AM368" s="48"/>
      <c r="AN368" s="48"/>
      <c r="AO368" s="48"/>
      <c r="AP368" s="48"/>
      <c r="AQ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  <c r="AI369" s="48"/>
      <c r="AJ369" s="48"/>
      <c r="AK369" s="48"/>
      <c r="AL369" s="48"/>
      <c r="AM369" s="48"/>
      <c r="AN369" s="48"/>
      <c r="AO369" s="48"/>
      <c r="AP369" s="48"/>
      <c r="AQ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  <c r="AI370" s="48"/>
      <c r="AJ370" s="48"/>
      <c r="AK370" s="48"/>
      <c r="AL370" s="48"/>
      <c r="AM370" s="48"/>
      <c r="AN370" s="48"/>
      <c r="AO370" s="48"/>
      <c r="AP370" s="48"/>
      <c r="AQ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  <c r="AI371" s="48"/>
      <c r="AJ371" s="48"/>
      <c r="AK371" s="48"/>
      <c r="AL371" s="48"/>
      <c r="AM371" s="48"/>
      <c r="AN371" s="48"/>
      <c r="AO371" s="48"/>
      <c r="AP371" s="48"/>
      <c r="AQ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  <c r="AI372" s="48"/>
      <c r="AJ372" s="48"/>
      <c r="AK372" s="48"/>
      <c r="AL372" s="48"/>
      <c r="AM372" s="48"/>
      <c r="AN372" s="48"/>
      <c r="AO372" s="48"/>
      <c r="AP372" s="48"/>
      <c r="AQ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  <c r="AI373" s="48"/>
      <c r="AJ373" s="48"/>
      <c r="AK373" s="48"/>
      <c r="AL373" s="48"/>
      <c r="AM373" s="48"/>
      <c r="AN373" s="48"/>
      <c r="AO373" s="48"/>
      <c r="AP373" s="48"/>
      <c r="AQ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  <c r="AI374" s="48"/>
      <c r="AJ374" s="48"/>
      <c r="AK374" s="48"/>
      <c r="AL374" s="48"/>
      <c r="AM374" s="48"/>
      <c r="AN374" s="48"/>
      <c r="AO374" s="48"/>
      <c r="AP374" s="48"/>
      <c r="AQ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  <c r="AI375" s="48"/>
      <c r="AJ375" s="48"/>
      <c r="AK375" s="48"/>
      <c r="AL375" s="48"/>
      <c r="AM375" s="48"/>
      <c r="AN375" s="48"/>
      <c r="AO375" s="48"/>
      <c r="AP375" s="48"/>
      <c r="AQ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  <c r="AI376" s="48"/>
      <c r="AJ376" s="48"/>
      <c r="AK376" s="48"/>
      <c r="AL376" s="48"/>
      <c r="AM376" s="48"/>
      <c r="AN376" s="48"/>
      <c r="AO376" s="48"/>
      <c r="AP376" s="48"/>
      <c r="AQ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  <c r="AI377" s="48"/>
      <c r="AJ377" s="48"/>
      <c r="AK377" s="48"/>
      <c r="AL377" s="48"/>
      <c r="AM377" s="48"/>
      <c r="AN377" s="48"/>
      <c r="AO377" s="48"/>
      <c r="AP377" s="48"/>
      <c r="AQ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  <c r="AI378" s="48"/>
      <c r="AJ378" s="48"/>
      <c r="AK378" s="48"/>
      <c r="AL378" s="48"/>
      <c r="AM378" s="48"/>
      <c r="AN378" s="48"/>
      <c r="AO378" s="48"/>
      <c r="AP378" s="48"/>
      <c r="AQ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  <c r="AI379" s="48"/>
      <c r="AJ379" s="48"/>
      <c r="AK379" s="48"/>
      <c r="AL379" s="48"/>
      <c r="AM379" s="48"/>
      <c r="AN379" s="48"/>
      <c r="AO379" s="48"/>
      <c r="AP379" s="48"/>
      <c r="AQ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  <c r="AI380" s="48"/>
      <c r="AJ380" s="48"/>
      <c r="AK380" s="48"/>
      <c r="AL380" s="48"/>
      <c r="AM380" s="48"/>
      <c r="AN380" s="48"/>
      <c r="AO380" s="48"/>
      <c r="AP380" s="48"/>
      <c r="AQ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  <c r="AI381" s="48"/>
      <c r="AJ381" s="48"/>
      <c r="AK381" s="48"/>
      <c r="AL381" s="48"/>
      <c r="AM381" s="48"/>
      <c r="AN381" s="48"/>
      <c r="AO381" s="48"/>
      <c r="AP381" s="48"/>
      <c r="AQ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  <c r="AI382" s="48"/>
      <c r="AJ382" s="48"/>
      <c r="AK382" s="48"/>
      <c r="AL382" s="48"/>
      <c r="AM382" s="48"/>
      <c r="AN382" s="48"/>
      <c r="AO382" s="48"/>
      <c r="AP382" s="48"/>
      <c r="AQ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  <c r="AI383" s="48"/>
      <c r="AJ383" s="48"/>
      <c r="AK383" s="48"/>
      <c r="AL383" s="48"/>
      <c r="AM383" s="48"/>
      <c r="AN383" s="48"/>
      <c r="AO383" s="48"/>
      <c r="AP383" s="48"/>
      <c r="AQ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  <c r="AI384" s="48"/>
      <c r="AJ384" s="48"/>
      <c r="AK384" s="48"/>
      <c r="AL384" s="48"/>
      <c r="AM384" s="48"/>
      <c r="AN384" s="48"/>
      <c r="AO384" s="48"/>
      <c r="AP384" s="48"/>
      <c r="AQ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  <c r="AI385" s="48"/>
      <c r="AJ385" s="48"/>
      <c r="AK385" s="48"/>
      <c r="AL385" s="48"/>
      <c r="AM385" s="48"/>
      <c r="AN385" s="48"/>
      <c r="AO385" s="48"/>
      <c r="AP385" s="48"/>
      <c r="AQ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  <c r="AI386" s="48"/>
      <c r="AJ386" s="48"/>
      <c r="AK386" s="48"/>
      <c r="AL386" s="48"/>
      <c r="AM386" s="48"/>
      <c r="AN386" s="48"/>
      <c r="AO386" s="48"/>
      <c r="AP386" s="48"/>
      <c r="AQ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  <c r="AI387" s="48"/>
      <c r="AJ387" s="48"/>
      <c r="AK387" s="48"/>
      <c r="AL387" s="48"/>
      <c r="AM387" s="48"/>
      <c r="AN387" s="48"/>
      <c r="AO387" s="48"/>
      <c r="AP387" s="48"/>
      <c r="AQ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  <c r="AI388" s="48"/>
      <c r="AJ388" s="48"/>
      <c r="AK388" s="48"/>
      <c r="AL388" s="48"/>
      <c r="AM388" s="48"/>
      <c r="AN388" s="48"/>
      <c r="AO388" s="48"/>
      <c r="AP388" s="48"/>
      <c r="AQ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  <c r="AI389" s="48"/>
      <c r="AJ389" s="48"/>
      <c r="AK389" s="48"/>
      <c r="AL389" s="48"/>
      <c r="AM389" s="48"/>
      <c r="AN389" s="48"/>
      <c r="AO389" s="48"/>
      <c r="AP389" s="48"/>
      <c r="AQ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  <c r="AI390" s="48"/>
      <c r="AJ390" s="48"/>
      <c r="AK390" s="48"/>
      <c r="AL390" s="48"/>
      <c r="AM390" s="48"/>
      <c r="AN390" s="48"/>
      <c r="AO390" s="48"/>
      <c r="AP390" s="48"/>
      <c r="AQ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  <c r="AI391" s="48"/>
      <c r="AJ391" s="48"/>
      <c r="AK391" s="48"/>
      <c r="AL391" s="48"/>
      <c r="AM391" s="48"/>
      <c r="AN391" s="48"/>
      <c r="AO391" s="48"/>
      <c r="AP391" s="48"/>
      <c r="AQ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  <c r="AI392" s="48"/>
      <c r="AJ392" s="48"/>
      <c r="AK392" s="48"/>
      <c r="AL392" s="48"/>
      <c r="AM392" s="48"/>
      <c r="AN392" s="48"/>
      <c r="AO392" s="48"/>
      <c r="AP392" s="48"/>
      <c r="AQ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  <c r="AI393" s="48"/>
      <c r="AJ393" s="48"/>
      <c r="AK393" s="48"/>
      <c r="AL393" s="48"/>
      <c r="AM393" s="48"/>
      <c r="AN393" s="48"/>
      <c r="AO393" s="48"/>
      <c r="AP393" s="48"/>
      <c r="AQ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  <c r="AI394" s="48"/>
      <c r="AJ394" s="48"/>
      <c r="AK394" s="48"/>
      <c r="AL394" s="48"/>
      <c r="AM394" s="48"/>
      <c r="AN394" s="48"/>
      <c r="AO394" s="48"/>
      <c r="AP394" s="48"/>
      <c r="AQ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  <c r="AI395" s="48"/>
      <c r="AJ395" s="48"/>
      <c r="AK395" s="48"/>
      <c r="AL395" s="48"/>
      <c r="AM395" s="48"/>
      <c r="AN395" s="48"/>
      <c r="AO395" s="48"/>
      <c r="AP395" s="48"/>
      <c r="AQ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  <c r="AI396" s="48"/>
      <c r="AJ396" s="48"/>
      <c r="AK396" s="48"/>
      <c r="AL396" s="48"/>
      <c r="AM396" s="48"/>
      <c r="AN396" s="48"/>
      <c r="AO396" s="48"/>
      <c r="AP396" s="48"/>
      <c r="AQ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  <c r="AI397" s="48"/>
      <c r="AJ397" s="48"/>
      <c r="AK397" s="48"/>
      <c r="AL397" s="48"/>
      <c r="AM397" s="48"/>
      <c r="AN397" s="48"/>
      <c r="AO397" s="48"/>
      <c r="AP397" s="48"/>
      <c r="AQ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  <c r="AI398" s="48"/>
      <c r="AJ398" s="48"/>
      <c r="AK398" s="48"/>
      <c r="AL398" s="48"/>
      <c r="AM398" s="48"/>
      <c r="AN398" s="48"/>
      <c r="AO398" s="48"/>
      <c r="AP398" s="48"/>
      <c r="AQ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  <c r="AI399" s="48"/>
      <c r="AJ399" s="48"/>
      <c r="AK399" s="48"/>
      <c r="AL399" s="48"/>
      <c r="AM399" s="48"/>
      <c r="AN399" s="48"/>
      <c r="AO399" s="48"/>
      <c r="AP399" s="48"/>
      <c r="AQ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  <c r="AI400" s="48"/>
      <c r="AJ400" s="48"/>
      <c r="AK400" s="48"/>
      <c r="AL400" s="48"/>
      <c r="AM400" s="48"/>
      <c r="AN400" s="48"/>
      <c r="AO400" s="48"/>
      <c r="AP400" s="48"/>
      <c r="AQ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  <c r="AI401" s="48"/>
      <c r="AJ401" s="48"/>
      <c r="AK401" s="48"/>
      <c r="AL401" s="48"/>
      <c r="AM401" s="48"/>
      <c r="AN401" s="48"/>
      <c r="AO401" s="48"/>
      <c r="AP401" s="48"/>
      <c r="AQ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  <c r="AI402" s="48"/>
      <c r="AJ402" s="48"/>
      <c r="AK402" s="48"/>
      <c r="AL402" s="48"/>
      <c r="AM402" s="48"/>
      <c r="AN402" s="48"/>
      <c r="AO402" s="48"/>
      <c r="AP402" s="48"/>
      <c r="AQ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  <c r="AI403" s="48"/>
      <c r="AJ403" s="48"/>
      <c r="AK403" s="48"/>
      <c r="AL403" s="48"/>
      <c r="AM403" s="48"/>
      <c r="AN403" s="48"/>
      <c r="AO403" s="48"/>
      <c r="AP403" s="48"/>
      <c r="AQ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  <c r="AI404" s="48"/>
      <c r="AJ404" s="48"/>
      <c r="AK404" s="48"/>
      <c r="AL404" s="48"/>
      <c r="AM404" s="48"/>
      <c r="AN404" s="48"/>
      <c r="AO404" s="48"/>
      <c r="AP404" s="48"/>
      <c r="AQ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  <c r="AI405" s="48"/>
      <c r="AJ405" s="48"/>
      <c r="AK405" s="48"/>
      <c r="AL405" s="48"/>
      <c r="AM405" s="48"/>
      <c r="AN405" s="48"/>
      <c r="AO405" s="48"/>
      <c r="AP405" s="48"/>
      <c r="AQ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  <c r="AI406" s="48"/>
      <c r="AJ406" s="48"/>
      <c r="AK406" s="48"/>
      <c r="AL406" s="48"/>
      <c r="AM406" s="48"/>
      <c r="AN406" s="48"/>
      <c r="AO406" s="48"/>
      <c r="AP406" s="48"/>
      <c r="AQ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  <c r="AI407" s="48"/>
      <c r="AJ407" s="48"/>
      <c r="AK407" s="48"/>
      <c r="AL407" s="48"/>
      <c r="AM407" s="48"/>
      <c r="AN407" s="48"/>
      <c r="AO407" s="48"/>
      <c r="AP407" s="48"/>
      <c r="AQ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  <c r="AI408" s="48"/>
      <c r="AJ408" s="48"/>
      <c r="AK408" s="48"/>
      <c r="AL408" s="48"/>
      <c r="AM408" s="48"/>
      <c r="AN408" s="48"/>
      <c r="AO408" s="48"/>
      <c r="AP408" s="48"/>
      <c r="AQ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  <c r="AI409" s="48"/>
      <c r="AJ409" s="48"/>
      <c r="AK409" s="48"/>
      <c r="AL409" s="48"/>
      <c r="AM409" s="48"/>
      <c r="AN409" s="48"/>
      <c r="AO409" s="48"/>
      <c r="AP409" s="48"/>
      <c r="AQ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  <c r="AI410" s="48"/>
      <c r="AJ410" s="48"/>
      <c r="AK410" s="48"/>
      <c r="AL410" s="48"/>
      <c r="AM410" s="48"/>
      <c r="AN410" s="48"/>
      <c r="AO410" s="48"/>
      <c r="AP410" s="48"/>
      <c r="AQ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  <c r="AI411" s="48"/>
      <c r="AJ411" s="48"/>
      <c r="AK411" s="48"/>
      <c r="AL411" s="48"/>
      <c r="AM411" s="48"/>
      <c r="AN411" s="48"/>
      <c r="AO411" s="48"/>
      <c r="AP411" s="48"/>
      <c r="AQ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  <c r="AI412" s="48"/>
      <c r="AJ412" s="48"/>
      <c r="AK412" s="48"/>
      <c r="AL412" s="48"/>
      <c r="AM412" s="48"/>
      <c r="AN412" s="48"/>
      <c r="AO412" s="48"/>
      <c r="AP412" s="48"/>
      <c r="AQ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  <c r="AI413" s="48"/>
      <c r="AJ413" s="48"/>
      <c r="AK413" s="48"/>
      <c r="AL413" s="48"/>
      <c r="AM413" s="48"/>
      <c r="AN413" s="48"/>
      <c r="AO413" s="48"/>
      <c r="AP413" s="48"/>
      <c r="AQ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  <c r="AI414" s="48"/>
      <c r="AJ414" s="48"/>
      <c r="AK414" s="48"/>
      <c r="AL414" s="48"/>
      <c r="AM414" s="48"/>
      <c r="AN414" s="48"/>
      <c r="AO414" s="48"/>
      <c r="AP414" s="48"/>
      <c r="AQ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  <c r="AI415" s="48"/>
      <c r="AJ415" s="48"/>
      <c r="AK415" s="48"/>
      <c r="AL415" s="48"/>
      <c r="AM415" s="48"/>
      <c r="AN415" s="48"/>
      <c r="AO415" s="48"/>
      <c r="AP415" s="48"/>
      <c r="AQ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  <c r="AI416" s="48"/>
      <c r="AJ416" s="48"/>
      <c r="AK416" s="48"/>
      <c r="AL416" s="48"/>
      <c r="AM416" s="48"/>
      <c r="AN416" s="48"/>
      <c r="AO416" s="48"/>
      <c r="AP416" s="48"/>
      <c r="AQ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  <c r="AI417" s="48"/>
      <c r="AJ417" s="48"/>
      <c r="AK417" s="48"/>
      <c r="AL417" s="48"/>
      <c r="AM417" s="48"/>
      <c r="AN417" s="48"/>
      <c r="AO417" s="48"/>
      <c r="AP417" s="48"/>
      <c r="AQ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  <c r="AI418" s="48"/>
      <c r="AJ418" s="48"/>
      <c r="AK418" s="48"/>
      <c r="AL418" s="48"/>
      <c r="AM418" s="48"/>
      <c r="AN418" s="48"/>
      <c r="AO418" s="48"/>
      <c r="AP418" s="48"/>
      <c r="AQ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  <c r="AI419" s="48"/>
      <c r="AJ419" s="48"/>
      <c r="AK419" s="48"/>
      <c r="AL419" s="48"/>
      <c r="AM419" s="48"/>
      <c r="AN419" s="48"/>
      <c r="AO419" s="48"/>
      <c r="AP419" s="48"/>
      <c r="AQ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  <c r="AI420" s="48"/>
      <c r="AJ420" s="48"/>
      <c r="AK420" s="48"/>
      <c r="AL420" s="48"/>
      <c r="AM420" s="48"/>
      <c r="AN420" s="48"/>
      <c r="AO420" s="48"/>
      <c r="AP420" s="48"/>
      <c r="AQ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  <c r="AI421" s="48"/>
      <c r="AJ421" s="48"/>
      <c r="AK421" s="48"/>
      <c r="AL421" s="48"/>
      <c r="AM421" s="48"/>
      <c r="AN421" s="48"/>
      <c r="AO421" s="48"/>
      <c r="AP421" s="48"/>
      <c r="AQ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  <c r="AI422" s="48"/>
      <c r="AJ422" s="48"/>
      <c r="AK422" s="48"/>
      <c r="AL422" s="48"/>
      <c r="AM422" s="48"/>
      <c r="AN422" s="48"/>
      <c r="AO422" s="48"/>
      <c r="AP422" s="48"/>
      <c r="AQ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  <c r="AQ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  <c r="AI424" s="48"/>
      <c r="AJ424" s="48"/>
      <c r="AK424" s="48"/>
      <c r="AL424" s="48"/>
      <c r="AM424" s="48"/>
      <c r="AN424" s="48"/>
      <c r="AO424" s="48"/>
      <c r="AP424" s="48"/>
      <c r="AQ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  <c r="AI425" s="48"/>
      <c r="AJ425" s="48"/>
      <c r="AK425" s="48"/>
      <c r="AL425" s="48"/>
      <c r="AM425" s="48"/>
      <c r="AN425" s="48"/>
      <c r="AO425" s="48"/>
      <c r="AP425" s="48"/>
      <c r="AQ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/>
      <c r="AM426" s="48"/>
      <c r="AN426" s="48"/>
      <c r="AO426" s="48"/>
      <c r="AP426" s="48"/>
      <c r="AQ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  <c r="AI427" s="48"/>
      <c r="AJ427" s="48"/>
      <c r="AK427" s="48"/>
      <c r="AL427" s="48"/>
      <c r="AM427" s="48"/>
      <c r="AN427" s="48"/>
      <c r="AO427" s="48"/>
      <c r="AP427" s="48"/>
      <c r="AQ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  <c r="AI428" s="48"/>
      <c r="AJ428" s="48"/>
      <c r="AK428" s="48"/>
      <c r="AL428" s="48"/>
      <c r="AM428" s="48"/>
      <c r="AN428" s="48"/>
      <c r="AO428" s="48"/>
      <c r="AP428" s="48"/>
      <c r="AQ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  <c r="AI429" s="48"/>
      <c r="AJ429" s="48"/>
      <c r="AK429" s="48"/>
      <c r="AL429" s="48"/>
      <c r="AM429" s="48"/>
      <c r="AN429" s="48"/>
      <c r="AO429" s="48"/>
      <c r="AP429" s="48"/>
      <c r="AQ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  <c r="AI430" s="48"/>
      <c r="AJ430" s="48"/>
      <c r="AK430" s="48"/>
      <c r="AL430" s="48"/>
      <c r="AM430" s="48"/>
      <c r="AN430" s="48"/>
      <c r="AO430" s="48"/>
      <c r="AP430" s="48"/>
      <c r="AQ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  <c r="AI431" s="48"/>
      <c r="AJ431" s="48"/>
      <c r="AK431" s="48"/>
      <c r="AL431" s="48"/>
      <c r="AM431" s="48"/>
      <c r="AN431" s="48"/>
      <c r="AO431" s="48"/>
      <c r="AP431" s="48"/>
      <c r="AQ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  <c r="AI432" s="48"/>
      <c r="AJ432" s="48"/>
      <c r="AK432" s="48"/>
      <c r="AL432" s="48"/>
      <c r="AM432" s="48"/>
      <c r="AN432" s="48"/>
      <c r="AO432" s="48"/>
      <c r="AP432" s="48"/>
      <c r="AQ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  <c r="AI433" s="48"/>
      <c r="AJ433" s="48"/>
      <c r="AK433" s="48"/>
      <c r="AL433" s="48"/>
      <c r="AM433" s="48"/>
      <c r="AN433" s="48"/>
      <c r="AO433" s="48"/>
      <c r="AP433" s="48"/>
      <c r="AQ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  <c r="AI434" s="48"/>
      <c r="AJ434" s="48"/>
      <c r="AK434" s="48"/>
      <c r="AL434" s="48"/>
      <c r="AM434" s="48"/>
      <c r="AN434" s="48"/>
      <c r="AO434" s="48"/>
      <c r="AP434" s="48"/>
      <c r="AQ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  <c r="AI435" s="48"/>
      <c r="AJ435" s="48"/>
      <c r="AK435" s="48"/>
      <c r="AL435" s="48"/>
      <c r="AM435" s="48"/>
      <c r="AN435" s="48"/>
      <c r="AO435" s="48"/>
      <c r="AP435" s="48"/>
      <c r="AQ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  <c r="AI436" s="48"/>
      <c r="AJ436" s="48"/>
      <c r="AK436" s="48"/>
      <c r="AL436" s="48"/>
      <c r="AM436" s="48"/>
      <c r="AN436" s="48"/>
      <c r="AO436" s="48"/>
      <c r="AP436" s="48"/>
      <c r="AQ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  <c r="AI437" s="48"/>
      <c r="AJ437" s="48"/>
      <c r="AK437" s="48"/>
      <c r="AL437" s="48"/>
      <c r="AM437" s="48"/>
      <c r="AN437" s="48"/>
      <c r="AO437" s="48"/>
      <c r="AP437" s="48"/>
      <c r="AQ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  <c r="AI438" s="48"/>
      <c r="AJ438" s="48"/>
      <c r="AK438" s="48"/>
      <c r="AL438" s="48"/>
      <c r="AM438" s="48"/>
      <c r="AN438" s="48"/>
      <c r="AO438" s="48"/>
      <c r="AP438" s="48"/>
      <c r="AQ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  <c r="AI439" s="48"/>
      <c r="AJ439" s="48"/>
      <c r="AK439" s="48"/>
      <c r="AL439" s="48"/>
      <c r="AM439" s="48"/>
      <c r="AN439" s="48"/>
      <c r="AO439" s="48"/>
      <c r="AP439" s="48"/>
      <c r="AQ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  <c r="AI440" s="48"/>
      <c r="AJ440" s="48"/>
      <c r="AK440" s="48"/>
      <c r="AL440" s="48"/>
      <c r="AM440" s="48"/>
      <c r="AN440" s="48"/>
      <c r="AO440" s="48"/>
      <c r="AP440" s="48"/>
      <c r="AQ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  <c r="AI441" s="48"/>
      <c r="AJ441" s="48"/>
      <c r="AK441" s="48"/>
      <c r="AL441" s="48"/>
      <c r="AM441" s="48"/>
      <c r="AN441" s="48"/>
      <c r="AO441" s="48"/>
      <c r="AP441" s="48"/>
      <c r="AQ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  <c r="AI442" s="48"/>
      <c r="AJ442" s="48"/>
      <c r="AK442" s="48"/>
      <c r="AL442" s="48"/>
      <c r="AM442" s="48"/>
      <c r="AN442" s="48"/>
      <c r="AO442" s="48"/>
      <c r="AP442" s="48"/>
      <c r="AQ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  <c r="AI443" s="48"/>
      <c r="AJ443" s="48"/>
      <c r="AK443" s="48"/>
      <c r="AL443" s="48"/>
      <c r="AM443" s="48"/>
      <c r="AN443" s="48"/>
      <c r="AO443" s="48"/>
      <c r="AP443" s="48"/>
      <c r="AQ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  <c r="AI444" s="48"/>
      <c r="AJ444" s="48"/>
      <c r="AK444" s="48"/>
      <c r="AL444" s="48"/>
      <c r="AM444" s="48"/>
      <c r="AN444" s="48"/>
      <c r="AO444" s="48"/>
      <c r="AP444" s="48"/>
      <c r="AQ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  <c r="AI445" s="48"/>
      <c r="AJ445" s="48"/>
      <c r="AK445" s="48"/>
      <c r="AL445" s="48"/>
      <c r="AM445" s="48"/>
      <c r="AN445" s="48"/>
      <c r="AO445" s="48"/>
      <c r="AP445" s="48"/>
      <c r="AQ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8"/>
      <c r="AM446" s="48"/>
      <c r="AN446" s="48"/>
      <c r="AO446" s="48"/>
      <c r="AP446" s="48"/>
      <c r="AQ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  <c r="AI447" s="48"/>
      <c r="AJ447" s="48"/>
      <c r="AK447" s="48"/>
      <c r="AL447" s="48"/>
      <c r="AM447" s="48"/>
      <c r="AN447" s="48"/>
      <c r="AO447" s="48"/>
      <c r="AP447" s="48"/>
      <c r="AQ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8"/>
      <c r="AM448" s="48"/>
      <c r="AN448" s="48"/>
      <c r="AO448" s="48"/>
      <c r="AP448" s="48"/>
      <c r="AQ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  <c r="AI449" s="48"/>
      <c r="AJ449" s="48"/>
      <c r="AK449" s="48"/>
      <c r="AL449" s="48"/>
      <c r="AM449" s="48"/>
      <c r="AN449" s="48"/>
      <c r="AO449" s="48"/>
      <c r="AP449" s="48"/>
      <c r="AQ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  <c r="AI450" s="48"/>
      <c r="AJ450" s="48"/>
      <c r="AK450" s="48"/>
      <c r="AL450" s="48"/>
      <c r="AM450" s="48"/>
      <c r="AN450" s="48"/>
      <c r="AO450" s="48"/>
      <c r="AP450" s="48"/>
      <c r="AQ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  <c r="AI451" s="48"/>
      <c r="AJ451" s="48"/>
      <c r="AK451" s="48"/>
      <c r="AL451" s="48"/>
      <c r="AM451" s="48"/>
      <c r="AN451" s="48"/>
      <c r="AO451" s="48"/>
      <c r="AP451" s="48"/>
      <c r="AQ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  <c r="AI452" s="48"/>
      <c r="AJ452" s="48"/>
      <c r="AK452" s="48"/>
      <c r="AL452" s="48"/>
      <c r="AM452" s="48"/>
      <c r="AN452" s="48"/>
      <c r="AO452" s="48"/>
      <c r="AP452" s="48"/>
      <c r="AQ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  <c r="AI453" s="48"/>
      <c r="AJ453" s="48"/>
      <c r="AK453" s="48"/>
      <c r="AL453" s="48"/>
      <c r="AM453" s="48"/>
      <c r="AN453" s="48"/>
      <c r="AO453" s="48"/>
      <c r="AP453" s="48"/>
      <c r="AQ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  <c r="AI454" s="48"/>
      <c r="AJ454" s="48"/>
      <c r="AK454" s="48"/>
      <c r="AL454" s="48"/>
      <c r="AM454" s="48"/>
      <c r="AN454" s="48"/>
      <c r="AO454" s="48"/>
      <c r="AP454" s="48"/>
      <c r="AQ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  <c r="AI455" s="48"/>
      <c r="AJ455" s="48"/>
      <c r="AK455" s="48"/>
      <c r="AL455" s="48"/>
      <c r="AM455" s="48"/>
      <c r="AN455" s="48"/>
      <c r="AO455" s="48"/>
      <c r="AP455" s="48"/>
      <c r="AQ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  <c r="AI456" s="48"/>
      <c r="AJ456" s="48"/>
      <c r="AK456" s="48"/>
      <c r="AL456" s="48"/>
      <c r="AM456" s="48"/>
      <c r="AN456" s="48"/>
      <c r="AO456" s="48"/>
      <c r="AP456" s="48"/>
      <c r="AQ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  <c r="AI457" s="48"/>
      <c r="AJ457" s="48"/>
      <c r="AK457" s="48"/>
      <c r="AL457" s="48"/>
      <c r="AM457" s="48"/>
      <c r="AN457" s="48"/>
      <c r="AO457" s="48"/>
      <c r="AP457" s="48"/>
      <c r="AQ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  <c r="AI458" s="48"/>
      <c r="AJ458" s="48"/>
      <c r="AK458" s="48"/>
      <c r="AL458" s="48"/>
      <c r="AM458" s="48"/>
      <c r="AN458" s="48"/>
      <c r="AO458" s="48"/>
      <c r="AP458" s="48"/>
      <c r="AQ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  <c r="AI459" s="48"/>
      <c r="AJ459" s="48"/>
      <c r="AK459" s="48"/>
      <c r="AL459" s="48"/>
      <c r="AM459" s="48"/>
      <c r="AN459" s="48"/>
      <c r="AO459" s="48"/>
      <c r="AP459" s="48"/>
      <c r="AQ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  <c r="AI460" s="48"/>
      <c r="AJ460" s="48"/>
      <c r="AK460" s="48"/>
      <c r="AL460" s="48"/>
      <c r="AM460" s="48"/>
      <c r="AN460" s="48"/>
      <c r="AO460" s="48"/>
      <c r="AP460" s="48"/>
      <c r="AQ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  <c r="AI461" s="48"/>
      <c r="AJ461" s="48"/>
      <c r="AK461" s="48"/>
      <c r="AL461" s="48"/>
      <c r="AM461" s="48"/>
      <c r="AN461" s="48"/>
      <c r="AO461" s="48"/>
      <c r="AP461" s="48"/>
      <c r="AQ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  <c r="AI462" s="48"/>
      <c r="AJ462" s="48"/>
      <c r="AK462" s="48"/>
      <c r="AL462" s="48"/>
      <c r="AM462" s="48"/>
      <c r="AN462" s="48"/>
      <c r="AO462" s="48"/>
      <c r="AP462" s="48"/>
      <c r="AQ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  <c r="AI463" s="48"/>
      <c r="AJ463" s="48"/>
      <c r="AK463" s="48"/>
      <c r="AL463" s="48"/>
      <c r="AM463" s="48"/>
      <c r="AN463" s="48"/>
      <c r="AO463" s="48"/>
      <c r="AP463" s="48"/>
      <c r="AQ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  <c r="AI464" s="48"/>
      <c r="AJ464" s="48"/>
      <c r="AK464" s="48"/>
      <c r="AL464" s="48"/>
      <c r="AM464" s="48"/>
      <c r="AN464" s="48"/>
      <c r="AO464" s="48"/>
      <c r="AP464" s="48"/>
      <c r="AQ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  <c r="AI465" s="48"/>
      <c r="AJ465" s="48"/>
      <c r="AK465" s="48"/>
      <c r="AL465" s="48"/>
      <c r="AM465" s="48"/>
      <c r="AN465" s="48"/>
      <c r="AO465" s="48"/>
      <c r="AP465" s="48"/>
      <c r="AQ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  <c r="AI466" s="48"/>
      <c r="AJ466" s="48"/>
      <c r="AK466" s="48"/>
      <c r="AL466" s="48"/>
      <c r="AM466" s="48"/>
      <c r="AN466" s="48"/>
      <c r="AO466" s="48"/>
      <c r="AP466" s="48"/>
      <c r="AQ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  <c r="AI467" s="48"/>
      <c r="AJ467" s="48"/>
      <c r="AK467" s="48"/>
      <c r="AL467" s="48"/>
      <c r="AM467" s="48"/>
      <c r="AN467" s="48"/>
      <c r="AO467" s="48"/>
      <c r="AP467" s="48"/>
      <c r="AQ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  <c r="AI468" s="48"/>
      <c r="AJ468" s="48"/>
      <c r="AK468" s="48"/>
      <c r="AL468" s="48"/>
      <c r="AM468" s="48"/>
      <c r="AN468" s="48"/>
      <c r="AO468" s="48"/>
      <c r="AP468" s="48"/>
      <c r="AQ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  <c r="AI469" s="48"/>
      <c r="AJ469" s="48"/>
      <c r="AK469" s="48"/>
      <c r="AL469" s="48"/>
      <c r="AM469" s="48"/>
      <c r="AN469" s="48"/>
      <c r="AO469" s="48"/>
      <c r="AP469" s="48"/>
      <c r="AQ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  <c r="AI470" s="48"/>
      <c r="AJ470" s="48"/>
      <c r="AK470" s="48"/>
      <c r="AL470" s="48"/>
      <c r="AM470" s="48"/>
      <c r="AN470" s="48"/>
      <c r="AO470" s="48"/>
      <c r="AP470" s="48"/>
      <c r="AQ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  <c r="AI471" s="48"/>
      <c r="AJ471" s="48"/>
      <c r="AK471" s="48"/>
      <c r="AL471" s="48"/>
      <c r="AM471" s="48"/>
      <c r="AN471" s="48"/>
      <c r="AO471" s="48"/>
      <c r="AP471" s="48"/>
      <c r="AQ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  <c r="AI472" s="48"/>
      <c r="AJ472" s="48"/>
      <c r="AK472" s="48"/>
      <c r="AL472" s="48"/>
      <c r="AM472" s="48"/>
      <c r="AN472" s="48"/>
      <c r="AO472" s="48"/>
      <c r="AP472" s="48"/>
      <c r="AQ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  <c r="AI473" s="48"/>
      <c r="AJ473" s="48"/>
      <c r="AK473" s="48"/>
      <c r="AL473" s="48"/>
      <c r="AM473" s="48"/>
      <c r="AN473" s="48"/>
      <c r="AO473" s="48"/>
      <c r="AP473" s="48"/>
      <c r="AQ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  <c r="AI474" s="48"/>
      <c r="AJ474" s="48"/>
      <c r="AK474" s="48"/>
      <c r="AL474" s="48"/>
      <c r="AM474" s="48"/>
      <c r="AN474" s="48"/>
      <c r="AO474" s="48"/>
      <c r="AP474" s="48"/>
      <c r="AQ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  <c r="AI475" s="48"/>
      <c r="AJ475" s="48"/>
      <c r="AK475" s="48"/>
      <c r="AL475" s="48"/>
      <c r="AM475" s="48"/>
      <c r="AN475" s="48"/>
      <c r="AO475" s="48"/>
      <c r="AP475" s="48"/>
      <c r="AQ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  <c r="AI476" s="48"/>
      <c r="AJ476" s="48"/>
      <c r="AK476" s="48"/>
      <c r="AL476" s="48"/>
      <c r="AM476" s="48"/>
      <c r="AN476" s="48"/>
      <c r="AO476" s="48"/>
      <c r="AP476" s="48"/>
      <c r="AQ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  <c r="AI477" s="48"/>
      <c r="AJ477" s="48"/>
      <c r="AK477" s="48"/>
      <c r="AL477" s="48"/>
      <c r="AM477" s="48"/>
      <c r="AN477" s="48"/>
      <c r="AO477" s="48"/>
      <c r="AP477" s="48"/>
      <c r="AQ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  <c r="AI478" s="48"/>
      <c r="AJ478" s="48"/>
      <c r="AK478" s="48"/>
      <c r="AL478" s="48"/>
      <c r="AM478" s="48"/>
      <c r="AN478" s="48"/>
      <c r="AO478" s="48"/>
      <c r="AP478" s="48"/>
      <c r="AQ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  <c r="AI479" s="48"/>
      <c r="AJ479" s="48"/>
      <c r="AK479" s="48"/>
      <c r="AL479" s="48"/>
      <c r="AM479" s="48"/>
      <c r="AN479" s="48"/>
      <c r="AO479" s="48"/>
      <c r="AP479" s="48"/>
      <c r="AQ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  <c r="AI480" s="48"/>
      <c r="AJ480" s="48"/>
      <c r="AK480" s="48"/>
      <c r="AL480" s="48"/>
      <c r="AM480" s="48"/>
      <c r="AN480" s="48"/>
      <c r="AO480" s="48"/>
      <c r="AP480" s="48"/>
      <c r="AQ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  <c r="AI481" s="48"/>
      <c r="AJ481" s="48"/>
      <c r="AK481" s="48"/>
      <c r="AL481" s="48"/>
      <c r="AM481" s="48"/>
      <c r="AN481" s="48"/>
      <c r="AO481" s="48"/>
      <c r="AP481" s="48"/>
      <c r="AQ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  <c r="AI482" s="48"/>
      <c r="AJ482" s="48"/>
      <c r="AK482" s="48"/>
      <c r="AL482" s="48"/>
      <c r="AM482" s="48"/>
      <c r="AN482" s="48"/>
      <c r="AO482" s="48"/>
      <c r="AP482" s="48"/>
      <c r="AQ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  <c r="AI483" s="48"/>
      <c r="AJ483" s="48"/>
      <c r="AK483" s="48"/>
      <c r="AL483" s="48"/>
      <c r="AM483" s="48"/>
      <c r="AN483" s="48"/>
      <c r="AO483" s="48"/>
      <c r="AP483" s="48"/>
      <c r="AQ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  <c r="AI484" s="48"/>
      <c r="AJ484" s="48"/>
      <c r="AK484" s="48"/>
      <c r="AL484" s="48"/>
      <c r="AM484" s="48"/>
      <c r="AN484" s="48"/>
      <c r="AO484" s="48"/>
      <c r="AP484" s="48"/>
      <c r="AQ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  <c r="AI485" s="48"/>
      <c r="AJ485" s="48"/>
      <c r="AK485" s="48"/>
      <c r="AL485" s="48"/>
      <c r="AM485" s="48"/>
      <c r="AN485" s="48"/>
      <c r="AO485" s="48"/>
      <c r="AP485" s="48"/>
      <c r="AQ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  <c r="AI486" s="48"/>
      <c r="AJ486" s="48"/>
      <c r="AK486" s="48"/>
      <c r="AL486" s="48"/>
      <c r="AM486" s="48"/>
      <c r="AN486" s="48"/>
      <c r="AO486" s="48"/>
      <c r="AP486" s="48"/>
      <c r="AQ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  <c r="AI487" s="48"/>
      <c r="AJ487" s="48"/>
      <c r="AK487" s="48"/>
      <c r="AL487" s="48"/>
      <c r="AM487" s="48"/>
      <c r="AN487" s="48"/>
      <c r="AO487" s="48"/>
      <c r="AP487" s="48"/>
      <c r="AQ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  <c r="AI488" s="48"/>
      <c r="AJ488" s="48"/>
      <c r="AK488" s="48"/>
      <c r="AL488" s="48"/>
      <c r="AM488" s="48"/>
      <c r="AN488" s="48"/>
      <c r="AO488" s="48"/>
      <c r="AP488" s="48"/>
      <c r="AQ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  <c r="AI489" s="48"/>
      <c r="AJ489" s="48"/>
      <c r="AK489" s="48"/>
      <c r="AL489" s="48"/>
      <c r="AM489" s="48"/>
      <c r="AN489" s="48"/>
      <c r="AO489" s="48"/>
      <c r="AP489" s="48"/>
      <c r="AQ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  <c r="AI490" s="48"/>
      <c r="AJ490" s="48"/>
      <c r="AK490" s="48"/>
      <c r="AL490" s="48"/>
      <c r="AM490" s="48"/>
      <c r="AN490" s="48"/>
      <c r="AO490" s="48"/>
      <c r="AP490" s="48"/>
      <c r="AQ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  <c r="AI491" s="48"/>
      <c r="AJ491" s="48"/>
      <c r="AK491" s="48"/>
      <c r="AL491" s="48"/>
      <c r="AM491" s="48"/>
      <c r="AN491" s="48"/>
      <c r="AO491" s="48"/>
      <c r="AP491" s="48"/>
      <c r="AQ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  <c r="AI492" s="48"/>
      <c r="AJ492" s="48"/>
      <c r="AK492" s="48"/>
      <c r="AL492" s="48"/>
      <c r="AM492" s="48"/>
      <c r="AN492" s="48"/>
      <c r="AO492" s="48"/>
      <c r="AP492" s="48"/>
      <c r="AQ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  <c r="AI493" s="48"/>
      <c r="AJ493" s="48"/>
      <c r="AK493" s="48"/>
      <c r="AL493" s="48"/>
      <c r="AM493" s="48"/>
      <c r="AN493" s="48"/>
      <c r="AO493" s="48"/>
      <c r="AP493" s="48"/>
      <c r="AQ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  <c r="AI494" s="48"/>
      <c r="AJ494" s="48"/>
      <c r="AK494" s="48"/>
      <c r="AL494" s="48"/>
      <c r="AM494" s="48"/>
      <c r="AN494" s="48"/>
      <c r="AO494" s="48"/>
      <c r="AP494" s="48"/>
      <c r="AQ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  <c r="AI495" s="48"/>
      <c r="AJ495" s="48"/>
      <c r="AK495" s="48"/>
      <c r="AL495" s="48"/>
      <c r="AM495" s="48"/>
      <c r="AN495" s="48"/>
      <c r="AO495" s="48"/>
      <c r="AP495" s="48"/>
      <c r="AQ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  <c r="AI496" s="48"/>
      <c r="AJ496" s="48"/>
      <c r="AK496" s="48"/>
      <c r="AL496" s="48"/>
      <c r="AM496" s="48"/>
      <c r="AN496" s="48"/>
      <c r="AO496" s="48"/>
      <c r="AP496" s="48"/>
      <c r="AQ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  <c r="AI497" s="48"/>
      <c r="AJ497" s="48"/>
      <c r="AK497" s="48"/>
      <c r="AL497" s="48"/>
      <c r="AM497" s="48"/>
      <c r="AN497" s="48"/>
      <c r="AO497" s="48"/>
      <c r="AP497" s="48"/>
      <c r="AQ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  <c r="AI498" s="48"/>
      <c r="AJ498" s="48"/>
      <c r="AK498" s="48"/>
      <c r="AL498" s="48"/>
      <c r="AM498" s="48"/>
      <c r="AN498" s="48"/>
      <c r="AO498" s="48"/>
      <c r="AP498" s="48"/>
      <c r="AQ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  <c r="AI499" s="48"/>
      <c r="AJ499" s="48"/>
      <c r="AK499" s="48"/>
      <c r="AL499" s="48"/>
      <c r="AM499" s="48"/>
      <c r="AN499" s="48"/>
      <c r="AO499" s="48"/>
      <c r="AP499" s="48"/>
      <c r="AQ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  <c r="AI500" s="48"/>
      <c r="AJ500" s="48"/>
      <c r="AK500" s="48"/>
      <c r="AL500" s="48"/>
      <c r="AM500" s="48"/>
      <c r="AN500" s="48"/>
      <c r="AO500" s="48"/>
      <c r="AP500" s="48"/>
      <c r="AQ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  <c r="AI501" s="48"/>
      <c r="AJ501" s="48"/>
      <c r="AK501" s="48"/>
      <c r="AL501" s="48"/>
      <c r="AM501" s="48"/>
      <c r="AN501" s="48"/>
      <c r="AO501" s="48"/>
      <c r="AP501" s="48"/>
      <c r="AQ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  <c r="AI502" s="48"/>
      <c r="AJ502" s="48"/>
      <c r="AK502" s="48"/>
      <c r="AL502" s="48"/>
      <c r="AM502" s="48"/>
      <c r="AN502" s="48"/>
      <c r="AO502" s="48"/>
      <c r="AP502" s="48"/>
      <c r="AQ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  <c r="AI503" s="48"/>
      <c r="AJ503" s="48"/>
      <c r="AK503" s="48"/>
      <c r="AL503" s="48"/>
      <c r="AM503" s="48"/>
      <c r="AN503" s="48"/>
      <c r="AO503" s="48"/>
      <c r="AP503" s="48"/>
      <c r="AQ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  <c r="AI504" s="48"/>
      <c r="AJ504" s="48"/>
      <c r="AK504" s="48"/>
      <c r="AL504" s="48"/>
      <c r="AM504" s="48"/>
      <c r="AN504" s="48"/>
      <c r="AO504" s="48"/>
      <c r="AP504" s="48"/>
      <c r="AQ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  <c r="AI505" s="48"/>
      <c r="AJ505" s="48"/>
      <c r="AK505" s="48"/>
      <c r="AL505" s="48"/>
      <c r="AM505" s="48"/>
      <c r="AN505" s="48"/>
      <c r="AO505" s="48"/>
      <c r="AP505" s="48"/>
      <c r="AQ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  <c r="AI506" s="48"/>
      <c r="AJ506" s="48"/>
      <c r="AK506" s="48"/>
      <c r="AL506" s="48"/>
      <c r="AM506" s="48"/>
      <c r="AN506" s="48"/>
      <c r="AO506" s="48"/>
      <c r="AP506" s="48"/>
      <c r="AQ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  <c r="AI507" s="48"/>
      <c r="AJ507" s="48"/>
      <c r="AK507" s="48"/>
      <c r="AL507" s="48"/>
      <c r="AM507" s="48"/>
      <c r="AN507" s="48"/>
      <c r="AO507" s="48"/>
      <c r="AP507" s="48"/>
      <c r="AQ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  <c r="AI508" s="48"/>
      <c r="AJ508" s="48"/>
      <c r="AK508" s="48"/>
      <c r="AL508" s="48"/>
      <c r="AM508" s="48"/>
      <c r="AN508" s="48"/>
      <c r="AO508" s="48"/>
      <c r="AP508" s="48"/>
      <c r="AQ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  <c r="AI509" s="48"/>
      <c r="AJ509" s="48"/>
      <c r="AK509" s="48"/>
      <c r="AL509" s="48"/>
      <c r="AM509" s="48"/>
      <c r="AN509" s="48"/>
      <c r="AO509" s="48"/>
      <c r="AP509" s="48"/>
      <c r="AQ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  <c r="AI510" s="48"/>
      <c r="AJ510" s="48"/>
      <c r="AK510" s="48"/>
      <c r="AL510" s="48"/>
      <c r="AM510" s="48"/>
      <c r="AN510" s="48"/>
      <c r="AO510" s="48"/>
      <c r="AP510" s="48"/>
      <c r="AQ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  <c r="AI511" s="48"/>
      <c r="AJ511" s="48"/>
      <c r="AK511" s="48"/>
      <c r="AL511" s="48"/>
      <c r="AM511" s="48"/>
      <c r="AN511" s="48"/>
      <c r="AO511" s="48"/>
      <c r="AP511" s="48"/>
      <c r="AQ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  <c r="AI512" s="48"/>
      <c r="AJ512" s="48"/>
      <c r="AK512" s="48"/>
      <c r="AL512" s="48"/>
      <c r="AM512" s="48"/>
      <c r="AN512" s="48"/>
      <c r="AO512" s="48"/>
      <c r="AP512" s="48"/>
      <c r="AQ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  <c r="AI513" s="48"/>
      <c r="AJ513" s="48"/>
      <c r="AK513" s="48"/>
      <c r="AL513" s="48"/>
      <c r="AM513" s="48"/>
      <c r="AN513" s="48"/>
      <c r="AO513" s="48"/>
      <c r="AP513" s="48"/>
      <c r="AQ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  <c r="AI514" s="48"/>
      <c r="AJ514" s="48"/>
      <c r="AK514" s="48"/>
      <c r="AL514" s="48"/>
      <c r="AM514" s="48"/>
      <c r="AN514" s="48"/>
      <c r="AO514" s="48"/>
      <c r="AP514" s="48"/>
      <c r="AQ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  <c r="AI515" s="48"/>
      <c r="AJ515" s="48"/>
      <c r="AK515" s="48"/>
      <c r="AL515" s="48"/>
      <c r="AM515" s="48"/>
      <c r="AN515" s="48"/>
      <c r="AO515" s="48"/>
      <c r="AP515" s="48"/>
      <c r="AQ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  <c r="AI516" s="48"/>
      <c r="AJ516" s="48"/>
      <c r="AK516" s="48"/>
      <c r="AL516" s="48"/>
      <c r="AM516" s="48"/>
      <c r="AN516" s="48"/>
      <c r="AO516" s="48"/>
      <c r="AP516" s="48"/>
      <c r="AQ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  <c r="AI517" s="48"/>
      <c r="AJ517" s="48"/>
      <c r="AK517" s="48"/>
      <c r="AL517" s="48"/>
      <c r="AM517" s="48"/>
      <c r="AN517" s="48"/>
      <c r="AO517" s="48"/>
      <c r="AP517" s="48"/>
      <c r="AQ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  <c r="AI518" s="48"/>
      <c r="AJ518" s="48"/>
      <c r="AK518" s="48"/>
      <c r="AL518" s="48"/>
      <c r="AM518" s="48"/>
      <c r="AN518" s="48"/>
      <c r="AO518" s="48"/>
      <c r="AP518" s="48"/>
      <c r="AQ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  <c r="AI519" s="48"/>
      <c r="AJ519" s="48"/>
      <c r="AK519" s="48"/>
      <c r="AL519" s="48"/>
      <c r="AM519" s="48"/>
      <c r="AN519" s="48"/>
      <c r="AO519" s="48"/>
      <c r="AP519" s="48"/>
      <c r="AQ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  <c r="AI520" s="48"/>
      <c r="AJ520" s="48"/>
      <c r="AK520" s="48"/>
      <c r="AL520" s="48"/>
      <c r="AM520" s="48"/>
      <c r="AN520" s="48"/>
      <c r="AO520" s="48"/>
      <c r="AP520" s="48"/>
      <c r="AQ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  <c r="AI521" s="48"/>
      <c r="AJ521" s="48"/>
      <c r="AK521" s="48"/>
      <c r="AL521" s="48"/>
      <c r="AM521" s="48"/>
      <c r="AN521" s="48"/>
      <c r="AO521" s="48"/>
      <c r="AP521" s="48"/>
      <c r="AQ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  <c r="AI522" s="48"/>
      <c r="AJ522" s="48"/>
      <c r="AK522" s="48"/>
      <c r="AL522" s="48"/>
      <c r="AM522" s="48"/>
      <c r="AN522" s="48"/>
      <c r="AO522" s="48"/>
      <c r="AP522" s="48"/>
      <c r="AQ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  <c r="AI523" s="48"/>
      <c r="AJ523" s="48"/>
      <c r="AK523" s="48"/>
      <c r="AL523" s="48"/>
      <c r="AM523" s="48"/>
      <c r="AN523" s="48"/>
      <c r="AO523" s="48"/>
      <c r="AP523" s="48"/>
      <c r="AQ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  <c r="AI524" s="48"/>
      <c r="AJ524" s="48"/>
      <c r="AK524" s="48"/>
      <c r="AL524" s="48"/>
      <c r="AM524" s="48"/>
      <c r="AN524" s="48"/>
      <c r="AO524" s="48"/>
      <c r="AP524" s="48"/>
      <c r="AQ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  <c r="AI525" s="48"/>
      <c r="AJ525" s="48"/>
      <c r="AK525" s="48"/>
      <c r="AL525" s="48"/>
      <c r="AM525" s="48"/>
      <c r="AN525" s="48"/>
      <c r="AO525" s="48"/>
      <c r="AP525" s="48"/>
      <c r="AQ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  <c r="AI526" s="48"/>
      <c r="AJ526" s="48"/>
      <c r="AK526" s="48"/>
      <c r="AL526" s="48"/>
      <c r="AM526" s="48"/>
      <c r="AN526" s="48"/>
      <c r="AO526" s="48"/>
      <c r="AP526" s="48"/>
      <c r="AQ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  <c r="AI527" s="48"/>
      <c r="AJ527" s="48"/>
      <c r="AK527" s="48"/>
      <c r="AL527" s="48"/>
      <c r="AM527" s="48"/>
      <c r="AN527" s="48"/>
      <c r="AO527" s="48"/>
      <c r="AP527" s="48"/>
      <c r="AQ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  <c r="AI528" s="48"/>
      <c r="AJ528" s="48"/>
      <c r="AK528" s="48"/>
      <c r="AL528" s="48"/>
      <c r="AM528" s="48"/>
      <c r="AN528" s="48"/>
      <c r="AO528" s="48"/>
      <c r="AP528" s="48"/>
      <c r="AQ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  <c r="AI529" s="48"/>
      <c r="AJ529" s="48"/>
      <c r="AK529" s="48"/>
      <c r="AL529" s="48"/>
      <c r="AM529" s="48"/>
      <c r="AN529" s="48"/>
      <c r="AO529" s="48"/>
      <c r="AP529" s="48"/>
      <c r="AQ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  <c r="AI530" s="48"/>
      <c r="AJ530" s="48"/>
      <c r="AK530" s="48"/>
      <c r="AL530" s="48"/>
      <c r="AM530" s="48"/>
      <c r="AN530" s="48"/>
      <c r="AO530" s="48"/>
      <c r="AP530" s="48"/>
      <c r="AQ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  <c r="AI531" s="48"/>
      <c r="AJ531" s="48"/>
      <c r="AK531" s="48"/>
      <c r="AL531" s="48"/>
      <c r="AM531" s="48"/>
      <c r="AN531" s="48"/>
      <c r="AO531" s="48"/>
      <c r="AP531" s="48"/>
      <c r="AQ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  <c r="AI532" s="48"/>
      <c r="AJ532" s="48"/>
      <c r="AK532" s="48"/>
      <c r="AL532" s="48"/>
      <c r="AM532" s="48"/>
      <c r="AN532" s="48"/>
      <c r="AO532" s="48"/>
      <c r="AP532" s="48"/>
      <c r="AQ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  <c r="AI533" s="48"/>
      <c r="AJ533" s="48"/>
      <c r="AK533" s="48"/>
      <c r="AL533" s="48"/>
      <c r="AM533" s="48"/>
      <c r="AN533" s="48"/>
      <c r="AO533" s="48"/>
      <c r="AP533" s="48"/>
      <c r="AQ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  <c r="AI534" s="48"/>
      <c r="AJ534" s="48"/>
      <c r="AK534" s="48"/>
      <c r="AL534" s="48"/>
      <c r="AM534" s="48"/>
      <c r="AN534" s="48"/>
      <c r="AO534" s="48"/>
      <c r="AP534" s="48"/>
      <c r="AQ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  <c r="AI535" s="48"/>
      <c r="AJ535" s="48"/>
      <c r="AK535" s="48"/>
      <c r="AL535" s="48"/>
      <c r="AM535" s="48"/>
      <c r="AN535" s="48"/>
      <c r="AO535" s="48"/>
      <c r="AP535" s="48"/>
      <c r="AQ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  <c r="AI536" s="48"/>
      <c r="AJ536" s="48"/>
      <c r="AK536" s="48"/>
      <c r="AL536" s="48"/>
      <c r="AM536" s="48"/>
      <c r="AN536" s="48"/>
      <c r="AO536" s="48"/>
      <c r="AP536" s="48"/>
      <c r="AQ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  <c r="AI537" s="48"/>
      <c r="AJ537" s="48"/>
      <c r="AK537" s="48"/>
      <c r="AL537" s="48"/>
      <c r="AM537" s="48"/>
      <c r="AN537" s="48"/>
      <c r="AO537" s="48"/>
      <c r="AP537" s="48"/>
      <c r="AQ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  <c r="AI538" s="48"/>
      <c r="AJ538" s="48"/>
      <c r="AK538" s="48"/>
      <c r="AL538" s="48"/>
      <c r="AM538" s="48"/>
      <c r="AN538" s="48"/>
      <c r="AO538" s="48"/>
      <c r="AP538" s="48"/>
      <c r="AQ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  <c r="AI539" s="48"/>
      <c r="AJ539" s="48"/>
      <c r="AK539" s="48"/>
      <c r="AL539" s="48"/>
      <c r="AM539" s="48"/>
      <c r="AN539" s="48"/>
      <c r="AO539" s="48"/>
      <c r="AP539" s="48"/>
      <c r="AQ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  <c r="AI540" s="48"/>
      <c r="AJ540" s="48"/>
      <c r="AK540" s="48"/>
      <c r="AL540" s="48"/>
      <c r="AM540" s="48"/>
      <c r="AN540" s="48"/>
      <c r="AO540" s="48"/>
      <c r="AP540" s="48"/>
      <c r="AQ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  <c r="AI541" s="48"/>
      <c r="AJ541" s="48"/>
      <c r="AK541" s="48"/>
      <c r="AL541" s="48"/>
      <c r="AM541" s="48"/>
      <c r="AN541" s="48"/>
      <c r="AO541" s="48"/>
      <c r="AP541" s="48"/>
      <c r="AQ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  <c r="AI542" s="48"/>
      <c r="AJ542" s="48"/>
      <c r="AK542" s="48"/>
      <c r="AL542" s="48"/>
      <c r="AM542" s="48"/>
      <c r="AN542" s="48"/>
      <c r="AO542" s="48"/>
      <c r="AP542" s="48"/>
      <c r="AQ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  <c r="AI543" s="48"/>
      <c r="AJ543" s="48"/>
      <c r="AK543" s="48"/>
      <c r="AL543" s="48"/>
      <c r="AM543" s="48"/>
      <c r="AN543" s="48"/>
      <c r="AO543" s="48"/>
      <c r="AP543" s="48"/>
      <c r="AQ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  <c r="AI544" s="48"/>
      <c r="AJ544" s="48"/>
      <c r="AK544" s="48"/>
      <c r="AL544" s="48"/>
      <c r="AM544" s="48"/>
      <c r="AN544" s="48"/>
      <c r="AO544" s="48"/>
      <c r="AP544" s="48"/>
      <c r="AQ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  <c r="AI545" s="48"/>
      <c r="AJ545" s="48"/>
      <c r="AK545" s="48"/>
      <c r="AL545" s="48"/>
      <c r="AM545" s="48"/>
      <c r="AN545" s="48"/>
      <c r="AO545" s="48"/>
      <c r="AP545" s="48"/>
      <c r="AQ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  <c r="AI546" s="48"/>
      <c r="AJ546" s="48"/>
      <c r="AK546" s="48"/>
      <c r="AL546" s="48"/>
      <c r="AM546" s="48"/>
      <c r="AN546" s="48"/>
      <c r="AO546" s="48"/>
      <c r="AP546" s="48"/>
      <c r="AQ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  <c r="AI547" s="48"/>
      <c r="AJ547" s="48"/>
      <c r="AK547" s="48"/>
      <c r="AL547" s="48"/>
      <c r="AM547" s="48"/>
      <c r="AN547" s="48"/>
      <c r="AO547" s="48"/>
      <c r="AP547" s="48"/>
      <c r="AQ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  <c r="AI548" s="48"/>
      <c r="AJ548" s="48"/>
      <c r="AK548" s="48"/>
      <c r="AL548" s="48"/>
      <c r="AM548" s="48"/>
      <c r="AN548" s="48"/>
      <c r="AO548" s="48"/>
      <c r="AP548" s="48"/>
      <c r="AQ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  <c r="AI549" s="48"/>
      <c r="AJ549" s="48"/>
      <c r="AK549" s="48"/>
      <c r="AL549" s="48"/>
      <c r="AM549" s="48"/>
      <c r="AN549" s="48"/>
      <c r="AO549" s="48"/>
      <c r="AP549" s="48"/>
      <c r="AQ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  <c r="AI550" s="48"/>
      <c r="AJ550" s="48"/>
      <c r="AK550" s="48"/>
      <c r="AL550" s="48"/>
      <c r="AM550" s="48"/>
      <c r="AN550" s="48"/>
      <c r="AO550" s="48"/>
      <c r="AP550" s="48"/>
      <c r="AQ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  <c r="AI551" s="48"/>
      <c r="AJ551" s="48"/>
      <c r="AK551" s="48"/>
      <c r="AL551" s="48"/>
      <c r="AM551" s="48"/>
      <c r="AN551" s="48"/>
      <c r="AO551" s="48"/>
      <c r="AP551" s="48"/>
      <c r="AQ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  <c r="AI552" s="48"/>
      <c r="AJ552" s="48"/>
      <c r="AK552" s="48"/>
      <c r="AL552" s="48"/>
      <c r="AM552" s="48"/>
      <c r="AN552" s="48"/>
      <c r="AO552" s="48"/>
      <c r="AP552" s="48"/>
      <c r="AQ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  <c r="AI553" s="48"/>
      <c r="AJ553" s="48"/>
      <c r="AK553" s="48"/>
      <c r="AL553" s="48"/>
      <c r="AM553" s="48"/>
      <c r="AN553" s="48"/>
      <c r="AO553" s="48"/>
      <c r="AP553" s="48"/>
      <c r="AQ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  <c r="AI554" s="48"/>
      <c r="AJ554" s="48"/>
      <c r="AK554" s="48"/>
      <c r="AL554" s="48"/>
      <c r="AM554" s="48"/>
      <c r="AN554" s="48"/>
      <c r="AO554" s="48"/>
      <c r="AP554" s="48"/>
      <c r="AQ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  <c r="AI555" s="48"/>
      <c r="AJ555" s="48"/>
      <c r="AK555" s="48"/>
      <c r="AL555" s="48"/>
      <c r="AM555" s="48"/>
      <c r="AN555" s="48"/>
      <c r="AO555" s="48"/>
      <c r="AP555" s="48"/>
      <c r="AQ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  <c r="AI556" s="48"/>
      <c r="AJ556" s="48"/>
      <c r="AK556" s="48"/>
      <c r="AL556" s="48"/>
      <c r="AM556" s="48"/>
      <c r="AN556" s="48"/>
      <c r="AO556" s="48"/>
      <c r="AP556" s="48"/>
      <c r="AQ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  <c r="AI557" s="48"/>
      <c r="AJ557" s="48"/>
      <c r="AK557" s="48"/>
      <c r="AL557" s="48"/>
      <c r="AM557" s="48"/>
      <c r="AN557" s="48"/>
      <c r="AO557" s="48"/>
      <c r="AP557" s="48"/>
      <c r="AQ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  <c r="AI558" s="48"/>
      <c r="AJ558" s="48"/>
      <c r="AK558" s="48"/>
      <c r="AL558" s="48"/>
      <c r="AM558" s="48"/>
      <c r="AN558" s="48"/>
      <c r="AO558" s="48"/>
      <c r="AP558" s="48"/>
      <c r="AQ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  <c r="AI559" s="48"/>
      <c r="AJ559" s="48"/>
      <c r="AK559" s="48"/>
      <c r="AL559" s="48"/>
      <c r="AM559" s="48"/>
      <c r="AN559" s="48"/>
      <c r="AO559" s="48"/>
      <c r="AP559" s="48"/>
      <c r="AQ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  <c r="AI560" s="48"/>
      <c r="AJ560" s="48"/>
      <c r="AK560" s="48"/>
      <c r="AL560" s="48"/>
      <c r="AM560" s="48"/>
      <c r="AN560" s="48"/>
      <c r="AO560" s="48"/>
      <c r="AP560" s="48"/>
      <c r="AQ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  <c r="AI561" s="48"/>
      <c r="AJ561" s="48"/>
      <c r="AK561" s="48"/>
      <c r="AL561" s="48"/>
      <c r="AM561" s="48"/>
      <c r="AN561" s="48"/>
      <c r="AO561" s="48"/>
      <c r="AP561" s="48"/>
      <c r="AQ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  <c r="AI562" s="48"/>
      <c r="AJ562" s="48"/>
      <c r="AK562" s="48"/>
      <c r="AL562" s="48"/>
      <c r="AM562" s="48"/>
      <c r="AN562" s="48"/>
      <c r="AO562" s="48"/>
      <c r="AP562" s="48"/>
      <c r="AQ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  <c r="AI563" s="48"/>
      <c r="AJ563" s="48"/>
      <c r="AK563" s="48"/>
      <c r="AL563" s="48"/>
      <c r="AM563" s="48"/>
      <c r="AN563" s="48"/>
      <c r="AO563" s="48"/>
      <c r="AP563" s="48"/>
      <c r="AQ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  <c r="AI564" s="48"/>
      <c r="AJ564" s="48"/>
      <c r="AK564" s="48"/>
      <c r="AL564" s="48"/>
      <c r="AM564" s="48"/>
      <c r="AN564" s="48"/>
      <c r="AO564" s="48"/>
      <c r="AP564" s="48"/>
      <c r="AQ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  <c r="AI565" s="48"/>
      <c r="AJ565" s="48"/>
      <c r="AK565" s="48"/>
      <c r="AL565" s="48"/>
      <c r="AM565" s="48"/>
      <c r="AN565" s="48"/>
      <c r="AO565" s="48"/>
      <c r="AP565" s="48"/>
      <c r="AQ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  <c r="AI566" s="48"/>
      <c r="AJ566" s="48"/>
      <c r="AK566" s="48"/>
      <c r="AL566" s="48"/>
      <c r="AM566" s="48"/>
      <c r="AN566" s="48"/>
      <c r="AO566" s="48"/>
      <c r="AP566" s="48"/>
      <c r="AQ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  <c r="AI567" s="48"/>
      <c r="AJ567" s="48"/>
      <c r="AK567" s="48"/>
      <c r="AL567" s="48"/>
      <c r="AM567" s="48"/>
      <c r="AN567" s="48"/>
      <c r="AO567" s="48"/>
      <c r="AP567" s="48"/>
      <c r="AQ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  <c r="AI568" s="48"/>
      <c r="AJ568" s="48"/>
      <c r="AK568" s="48"/>
      <c r="AL568" s="48"/>
      <c r="AM568" s="48"/>
      <c r="AN568" s="48"/>
      <c r="AO568" s="48"/>
      <c r="AP568" s="48"/>
      <c r="AQ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  <c r="AI569" s="48"/>
      <c r="AJ569" s="48"/>
      <c r="AK569" s="48"/>
      <c r="AL569" s="48"/>
      <c r="AM569" s="48"/>
      <c r="AN569" s="48"/>
      <c r="AO569" s="48"/>
      <c r="AP569" s="48"/>
      <c r="AQ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  <c r="AI570" s="48"/>
      <c r="AJ570" s="48"/>
      <c r="AK570" s="48"/>
      <c r="AL570" s="48"/>
      <c r="AM570" s="48"/>
      <c r="AN570" s="48"/>
      <c r="AO570" s="48"/>
      <c r="AP570" s="48"/>
      <c r="AQ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  <c r="AI571" s="48"/>
      <c r="AJ571" s="48"/>
      <c r="AK571" s="48"/>
      <c r="AL571" s="48"/>
      <c r="AM571" s="48"/>
      <c r="AN571" s="48"/>
      <c r="AO571" s="48"/>
      <c r="AP571" s="48"/>
      <c r="AQ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  <c r="AI572" s="48"/>
      <c r="AJ572" s="48"/>
      <c r="AK572" s="48"/>
      <c r="AL572" s="48"/>
      <c r="AM572" s="48"/>
      <c r="AN572" s="48"/>
      <c r="AO572" s="48"/>
      <c r="AP572" s="48"/>
      <c r="AQ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  <c r="AI573" s="48"/>
      <c r="AJ573" s="48"/>
      <c r="AK573" s="48"/>
      <c r="AL573" s="48"/>
      <c r="AM573" s="48"/>
      <c r="AN573" s="48"/>
      <c r="AO573" s="48"/>
      <c r="AP573" s="48"/>
      <c r="AQ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  <c r="AI574" s="48"/>
      <c r="AJ574" s="48"/>
      <c r="AK574" s="48"/>
      <c r="AL574" s="48"/>
      <c r="AM574" s="48"/>
      <c r="AN574" s="48"/>
      <c r="AO574" s="48"/>
      <c r="AP574" s="48"/>
      <c r="AQ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  <c r="AI575" s="48"/>
      <c r="AJ575" s="48"/>
      <c r="AK575" s="48"/>
      <c r="AL575" s="48"/>
      <c r="AM575" s="48"/>
      <c r="AN575" s="48"/>
      <c r="AO575" s="48"/>
      <c r="AP575" s="48"/>
      <c r="AQ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  <c r="AI576" s="48"/>
      <c r="AJ576" s="48"/>
      <c r="AK576" s="48"/>
      <c r="AL576" s="48"/>
      <c r="AM576" s="48"/>
      <c r="AN576" s="48"/>
      <c r="AO576" s="48"/>
      <c r="AP576" s="48"/>
      <c r="AQ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  <c r="AI577" s="48"/>
      <c r="AJ577" s="48"/>
      <c r="AK577" s="48"/>
      <c r="AL577" s="48"/>
      <c r="AM577" s="48"/>
      <c r="AN577" s="48"/>
      <c r="AO577" s="48"/>
      <c r="AP577" s="48"/>
      <c r="AQ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  <c r="AI578" s="48"/>
      <c r="AJ578" s="48"/>
      <c r="AK578" s="48"/>
      <c r="AL578" s="48"/>
      <c r="AM578" s="48"/>
      <c r="AN578" s="48"/>
      <c r="AO578" s="48"/>
      <c r="AP578" s="48"/>
      <c r="AQ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  <c r="AI579" s="48"/>
      <c r="AJ579" s="48"/>
      <c r="AK579" s="48"/>
      <c r="AL579" s="48"/>
      <c r="AM579" s="48"/>
      <c r="AN579" s="48"/>
      <c r="AO579" s="48"/>
      <c r="AP579" s="48"/>
      <c r="AQ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  <c r="AI580" s="48"/>
      <c r="AJ580" s="48"/>
      <c r="AK580" s="48"/>
      <c r="AL580" s="48"/>
      <c r="AM580" s="48"/>
      <c r="AN580" s="48"/>
      <c r="AO580" s="48"/>
      <c r="AP580" s="48"/>
      <c r="AQ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  <c r="AI581" s="48"/>
      <c r="AJ581" s="48"/>
      <c r="AK581" s="48"/>
      <c r="AL581" s="48"/>
      <c r="AM581" s="48"/>
      <c r="AN581" s="48"/>
      <c r="AO581" s="48"/>
      <c r="AP581" s="48"/>
      <c r="AQ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  <c r="AI582" s="48"/>
      <c r="AJ582" s="48"/>
      <c r="AK582" s="48"/>
      <c r="AL582" s="48"/>
      <c r="AM582" s="48"/>
      <c r="AN582" s="48"/>
      <c r="AO582" s="48"/>
      <c r="AP582" s="48"/>
      <c r="AQ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  <c r="AI583" s="48"/>
      <c r="AJ583" s="48"/>
      <c r="AK583" s="48"/>
      <c r="AL583" s="48"/>
      <c r="AM583" s="48"/>
      <c r="AN583" s="48"/>
      <c r="AO583" s="48"/>
      <c r="AP583" s="48"/>
      <c r="AQ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  <c r="AI584" s="48"/>
      <c r="AJ584" s="48"/>
      <c r="AK584" s="48"/>
      <c r="AL584" s="48"/>
      <c r="AM584" s="48"/>
      <c r="AN584" s="48"/>
      <c r="AO584" s="48"/>
      <c r="AP584" s="48"/>
      <c r="AQ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  <c r="AI585" s="48"/>
      <c r="AJ585" s="48"/>
      <c r="AK585" s="48"/>
      <c r="AL585" s="48"/>
      <c r="AM585" s="48"/>
      <c r="AN585" s="48"/>
      <c r="AO585" s="48"/>
      <c r="AP585" s="48"/>
      <c r="AQ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  <c r="AI586" s="48"/>
      <c r="AJ586" s="48"/>
      <c r="AK586" s="48"/>
      <c r="AL586" s="48"/>
      <c r="AM586" s="48"/>
      <c r="AN586" s="48"/>
      <c r="AO586" s="48"/>
      <c r="AP586" s="48"/>
      <c r="AQ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  <c r="AI587" s="48"/>
      <c r="AJ587" s="48"/>
      <c r="AK587" s="48"/>
      <c r="AL587" s="48"/>
      <c r="AM587" s="48"/>
      <c r="AN587" s="48"/>
      <c r="AO587" s="48"/>
      <c r="AP587" s="48"/>
      <c r="AQ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8"/>
      <c r="AM588" s="48"/>
      <c r="AN588" s="48"/>
      <c r="AO588" s="48"/>
      <c r="AP588" s="48"/>
      <c r="AQ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  <c r="AI589" s="48"/>
      <c r="AJ589" s="48"/>
      <c r="AK589" s="48"/>
      <c r="AL589" s="48"/>
      <c r="AM589" s="48"/>
      <c r="AN589" s="48"/>
      <c r="AO589" s="48"/>
      <c r="AP589" s="48"/>
      <c r="AQ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8"/>
      <c r="AM590" s="48"/>
      <c r="AN590" s="48"/>
      <c r="AO590" s="48"/>
      <c r="AP590" s="48"/>
      <c r="AQ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  <c r="AI591" s="48"/>
      <c r="AJ591" s="48"/>
      <c r="AK591" s="48"/>
      <c r="AL591" s="48"/>
      <c r="AM591" s="48"/>
      <c r="AN591" s="48"/>
      <c r="AO591" s="48"/>
      <c r="AP591" s="48"/>
      <c r="AQ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  <c r="AI592" s="48"/>
      <c r="AJ592" s="48"/>
      <c r="AK592" s="48"/>
      <c r="AL592" s="48"/>
      <c r="AM592" s="48"/>
      <c r="AN592" s="48"/>
      <c r="AO592" s="48"/>
      <c r="AP592" s="48"/>
      <c r="AQ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  <c r="AI593" s="48"/>
      <c r="AJ593" s="48"/>
      <c r="AK593" s="48"/>
      <c r="AL593" s="48"/>
      <c r="AM593" s="48"/>
      <c r="AN593" s="48"/>
      <c r="AO593" s="48"/>
      <c r="AP593" s="48"/>
      <c r="AQ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  <c r="AI594" s="48"/>
      <c r="AJ594" s="48"/>
      <c r="AK594" s="48"/>
      <c r="AL594" s="48"/>
      <c r="AM594" s="48"/>
      <c r="AN594" s="48"/>
      <c r="AO594" s="48"/>
      <c r="AP594" s="48"/>
      <c r="AQ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  <c r="AI595" s="48"/>
      <c r="AJ595" s="48"/>
      <c r="AK595" s="48"/>
      <c r="AL595" s="48"/>
      <c r="AM595" s="48"/>
      <c r="AN595" s="48"/>
      <c r="AO595" s="48"/>
      <c r="AP595" s="48"/>
      <c r="AQ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  <c r="AI596" s="48"/>
      <c r="AJ596" s="48"/>
      <c r="AK596" s="48"/>
      <c r="AL596" s="48"/>
      <c r="AM596" s="48"/>
      <c r="AN596" s="48"/>
      <c r="AO596" s="48"/>
      <c r="AP596" s="48"/>
      <c r="AQ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  <c r="AI597" s="48"/>
      <c r="AJ597" s="48"/>
      <c r="AK597" s="48"/>
      <c r="AL597" s="48"/>
      <c r="AM597" s="48"/>
      <c r="AN597" s="48"/>
      <c r="AO597" s="48"/>
      <c r="AP597" s="48"/>
      <c r="AQ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  <c r="AI598" s="48"/>
      <c r="AJ598" s="48"/>
      <c r="AK598" s="48"/>
      <c r="AL598" s="48"/>
      <c r="AM598" s="48"/>
      <c r="AN598" s="48"/>
      <c r="AO598" s="48"/>
      <c r="AP598" s="48"/>
      <c r="AQ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  <c r="AI599" s="48"/>
      <c r="AJ599" s="48"/>
      <c r="AK599" s="48"/>
      <c r="AL599" s="48"/>
      <c r="AM599" s="48"/>
      <c r="AN599" s="48"/>
      <c r="AO599" s="48"/>
      <c r="AP599" s="48"/>
      <c r="AQ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  <c r="AI600" s="48"/>
      <c r="AJ600" s="48"/>
      <c r="AK600" s="48"/>
      <c r="AL600" s="48"/>
      <c r="AM600" s="48"/>
      <c r="AN600" s="48"/>
      <c r="AO600" s="48"/>
      <c r="AP600" s="48"/>
      <c r="AQ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  <c r="AI601" s="48"/>
      <c r="AJ601" s="48"/>
      <c r="AK601" s="48"/>
      <c r="AL601" s="48"/>
      <c r="AM601" s="48"/>
      <c r="AN601" s="48"/>
      <c r="AO601" s="48"/>
      <c r="AP601" s="48"/>
      <c r="AQ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  <c r="AI602" s="48"/>
      <c r="AJ602" s="48"/>
      <c r="AK602" s="48"/>
      <c r="AL602" s="48"/>
      <c r="AM602" s="48"/>
      <c r="AN602" s="48"/>
      <c r="AO602" s="48"/>
      <c r="AP602" s="48"/>
      <c r="AQ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  <c r="AI603" s="48"/>
      <c r="AJ603" s="48"/>
      <c r="AK603" s="48"/>
      <c r="AL603" s="48"/>
      <c r="AM603" s="48"/>
      <c r="AN603" s="48"/>
      <c r="AO603" s="48"/>
      <c r="AP603" s="48"/>
      <c r="AQ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  <c r="AI604" s="48"/>
      <c r="AJ604" s="48"/>
      <c r="AK604" s="48"/>
      <c r="AL604" s="48"/>
      <c r="AM604" s="48"/>
      <c r="AN604" s="48"/>
      <c r="AO604" s="48"/>
      <c r="AP604" s="48"/>
      <c r="AQ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  <c r="AI605" s="48"/>
      <c r="AJ605" s="48"/>
      <c r="AK605" s="48"/>
      <c r="AL605" s="48"/>
      <c r="AM605" s="48"/>
      <c r="AN605" s="48"/>
      <c r="AO605" s="48"/>
      <c r="AP605" s="48"/>
      <c r="AQ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  <c r="AI606" s="48"/>
      <c r="AJ606" s="48"/>
      <c r="AK606" s="48"/>
      <c r="AL606" s="48"/>
      <c r="AM606" s="48"/>
      <c r="AN606" s="48"/>
      <c r="AO606" s="48"/>
      <c r="AP606" s="48"/>
      <c r="AQ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  <c r="AI607" s="48"/>
      <c r="AJ607" s="48"/>
      <c r="AK607" s="48"/>
      <c r="AL607" s="48"/>
      <c r="AM607" s="48"/>
      <c r="AN607" s="48"/>
      <c r="AO607" s="48"/>
      <c r="AP607" s="48"/>
      <c r="AQ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  <c r="AI608" s="48"/>
      <c r="AJ608" s="48"/>
      <c r="AK608" s="48"/>
      <c r="AL608" s="48"/>
      <c r="AM608" s="48"/>
      <c r="AN608" s="48"/>
      <c r="AO608" s="48"/>
      <c r="AP608" s="48"/>
      <c r="AQ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  <c r="AI609" s="48"/>
      <c r="AJ609" s="48"/>
      <c r="AK609" s="48"/>
      <c r="AL609" s="48"/>
      <c r="AM609" s="48"/>
      <c r="AN609" s="48"/>
      <c r="AO609" s="48"/>
      <c r="AP609" s="48"/>
      <c r="AQ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  <c r="AI610" s="48"/>
      <c r="AJ610" s="48"/>
      <c r="AK610" s="48"/>
      <c r="AL610" s="48"/>
      <c r="AM610" s="48"/>
      <c r="AN610" s="48"/>
      <c r="AO610" s="48"/>
      <c r="AP610" s="48"/>
      <c r="AQ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  <c r="AI611" s="48"/>
      <c r="AJ611" s="48"/>
      <c r="AK611" s="48"/>
      <c r="AL611" s="48"/>
      <c r="AM611" s="48"/>
      <c r="AN611" s="48"/>
      <c r="AO611" s="48"/>
      <c r="AP611" s="48"/>
      <c r="AQ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  <c r="AI612" s="48"/>
      <c r="AJ612" s="48"/>
      <c r="AK612" s="48"/>
      <c r="AL612" s="48"/>
      <c r="AM612" s="48"/>
      <c r="AN612" s="48"/>
      <c r="AO612" s="48"/>
      <c r="AP612" s="48"/>
      <c r="AQ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  <c r="AI613" s="48"/>
      <c r="AJ613" s="48"/>
      <c r="AK613" s="48"/>
      <c r="AL613" s="48"/>
      <c r="AM613" s="48"/>
      <c r="AN613" s="48"/>
      <c r="AO613" s="48"/>
      <c r="AP613" s="48"/>
      <c r="AQ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  <c r="AI614" s="48"/>
      <c r="AJ614" s="48"/>
      <c r="AK614" s="48"/>
      <c r="AL614" s="48"/>
      <c r="AM614" s="48"/>
      <c r="AN614" s="48"/>
      <c r="AO614" s="48"/>
      <c r="AP614" s="48"/>
      <c r="AQ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  <c r="AI615" s="48"/>
      <c r="AJ615" s="48"/>
      <c r="AK615" s="48"/>
      <c r="AL615" s="48"/>
      <c r="AM615" s="48"/>
      <c r="AN615" s="48"/>
      <c r="AO615" s="48"/>
      <c r="AP615" s="48"/>
      <c r="AQ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  <c r="AI616" s="48"/>
      <c r="AJ616" s="48"/>
      <c r="AK616" s="48"/>
      <c r="AL616" s="48"/>
      <c r="AM616" s="48"/>
      <c r="AN616" s="48"/>
      <c r="AO616" s="48"/>
      <c r="AP616" s="48"/>
      <c r="AQ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  <c r="AI617" s="48"/>
      <c r="AJ617" s="48"/>
      <c r="AK617" s="48"/>
      <c r="AL617" s="48"/>
      <c r="AM617" s="48"/>
      <c r="AN617" s="48"/>
      <c r="AO617" s="48"/>
      <c r="AP617" s="48"/>
      <c r="AQ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  <c r="AI618" s="48"/>
      <c r="AJ618" s="48"/>
      <c r="AK618" s="48"/>
      <c r="AL618" s="48"/>
      <c r="AM618" s="48"/>
      <c r="AN618" s="48"/>
      <c r="AO618" s="48"/>
      <c r="AP618" s="48"/>
      <c r="AQ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  <c r="AI619" s="48"/>
      <c r="AJ619" s="48"/>
      <c r="AK619" s="48"/>
      <c r="AL619" s="48"/>
      <c r="AM619" s="48"/>
      <c r="AN619" s="48"/>
      <c r="AO619" s="48"/>
      <c r="AP619" s="48"/>
      <c r="AQ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  <c r="AI620" s="48"/>
      <c r="AJ620" s="48"/>
      <c r="AK620" s="48"/>
      <c r="AL620" s="48"/>
      <c r="AM620" s="48"/>
      <c r="AN620" s="48"/>
      <c r="AO620" s="48"/>
      <c r="AP620" s="48"/>
      <c r="AQ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  <c r="AI621" s="48"/>
      <c r="AJ621" s="48"/>
      <c r="AK621" s="48"/>
      <c r="AL621" s="48"/>
      <c r="AM621" s="48"/>
      <c r="AN621" s="48"/>
      <c r="AO621" s="48"/>
      <c r="AP621" s="48"/>
      <c r="AQ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  <c r="AI622" s="48"/>
      <c r="AJ622" s="48"/>
      <c r="AK622" s="48"/>
      <c r="AL622" s="48"/>
      <c r="AM622" s="48"/>
      <c r="AN622" s="48"/>
      <c r="AO622" s="48"/>
      <c r="AP622" s="48"/>
      <c r="AQ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  <c r="AI623" s="48"/>
      <c r="AJ623" s="48"/>
      <c r="AK623" s="48"/>
      <c r="AL623" s="48"/>
      <c r="AM623" s="48"/>
      <c r="AN623" s="48"/>
      <c r="AO623" s="48"/>
      <c r="AP623" s="48"/>
      <c r="AQ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  <c r="AI624" s="48"/>
      <c r="AJ624" s="48"/>
      <c r="AK624" s="48"/>
      <c r="AL624" s="48"/>
      <c r="AM624" s="48"/>
      <c r="AN624" s="48"/>
      <c r="AO624" s="48"/>
      <c r="AP624" s="48"/>
      <c r="AQ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  <c r="AI625" s="48"/>
      <c r="AJ625" s="48"/>
      <c r="AK625" s="48"/>
      <c r="AL625" s="48"/>
      <c r="AM625" s="48"/>
      <c r="AN625" s="48"/>
      <c r="AO625" s="48"/>
      <c r="AP625" s="48"/>
      <c r="AQ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  <c r="AG626" s="48"/>
      <c r="AH626" s="48"/>
      <c r="AI626" s="48"/>
      <c r="AJ626" s="48"/>
      <c r="AK626" s="48"/>
      <c r="AL626" s="48"/>
      <c r="AM626" s="48"/>
      <c r="AN626" s="48"/>
      <c r="AO626" s="48"/>
      <c r="AP626" s="48"/>
      <c r="AQ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8"/>
      <c r="AI627" s="48"/>
      <c r="AJ627" s="48"/>
      <c r="AK627" s="48"/>
      <c r="AL627" s="48"/>
      <c r="AM627" s="48"/>
      <c r="AN627" s="48"/>
      <c r="AO627" s="48"/>
      <c r="AP627" s="48"/>
      <c r="AQ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  <c r="AG628" s="48"/>
      <c r="AH628" s="48"/>
      <c r="AI628" s="48"/>
      <c r="AJ628" s="48"/>
      <c r="AK628" s="48"/>
      <c r="AL628" s="48"/>
      <c r="AM628" s="48"/>
      <c r="AN628" s="48"/>
      <c r="AO628" s="48"/>
      <c r="AP628" s="48"/>
      <c r="AQ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  <c r="AI629" s="48"/>
      <c r="AJ629" s="48"/>
      <c r="AK629" s="48"/>
      <c r="AL629" s="48"/>
      <c r="AM629" s="48"/>
      <c r="AN629" s="48"/>
      <c r="AO629" s="48"/>
      <c r="AP629" s="48"/>
      <c r="AQ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  <c r="AI630" s="48"/>
      <c r="AJ630" s="48"/>
      <c r="AK630" s="48"/>
      <c r="AL630" s="48"/>
      <c r="AM630" s="48"/>
      <c r="AN630" s="48"/>
      <c r="AO630" s="48"/>
      <c r="AP630" s="48"/>
      <c r="AQ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  <c r="AI631" s="48"/>
      <c r="AJ631" s="48"/>
      <c r="AK631" s="48"/>
      <c r="AL631" s="48"/>
      <c r="AM631" s="48"/>
      <c r="AN631" s="48"/>
      <c r="AO631" s="48"/>
      <c r="AP631" s="48"/>
      <c r="AQ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  <c r="AI632" s="48"/>
      <c r="AJ632" s="48"/>
      <c r="AK632" s="48"/>
      <c r="AL632" s="48"/>
      <c r="AM632" s="48"/>
      <c r="AN632" s="48"/>
      <c r="AO632" s="48"/>
      <c r="AP632" s="48"/>
      <c r="AQ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  <c r="AI633" s="48"/>
      <c r="AJ633" s="48"/>
      <c r="AK633" s="48"/>
      <c r="AL633" s="48"/>
      <c r="AM633" s="48"/>
      <c r="AN633" s="48"/>
      <c r="AO633" s="48"/>
      <c r="AP633" s="48"/>
      <c r="AQ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  <c r="AI634" s="48"/>
      <c r="AJ634" s="48"/>
      <c r="AK634" s="48"/>
      <c r="AL634" s="48"/>
      <c r="AM634" s="48"/>
      <c r="AN634" s="48"/>
      <c r="AO634" s="48"/>
      <c r="AP634" s="48"/>
      <c r="AQ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  <c r="AI635" s="48"/>
      <c r="AJ635" s="48"/>
      <c r="AK635" s="48"/>
      <c r="AL635" s="48"/>
      <c r="AM635" s="48"/>
      <c r="AN635" s="48"/>
      <c r="AO635" s="48"/>
      <c r="AP635" s="48"/>
      <c r="AQ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  <c r="AI636" s="48"/>
      <c r="AJ636" s="48"/>
      <c r="AK636" s="48"/>
      <c r="AL636" s="48"/>
      <c r="AM636" s="48"/>
      <c r="AN636" s="48"/>
      <c r="AO636" s="48"/>
      <c r="AP636" s="48"/>
      <c r="AQ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48"/>
      <c r="AI637" s="48"/>
      <c r="AJ637" s="48"/>
      <c r="AK637" s="48"/>
      <c r="AL637" s="48"/>
      <c r="AM637" s="48"/>
      <c r="AN637" s="48"/>
      <c r="AO637" s="48"/>
      <c r="AP637" s="48"/>
      <c r="AQ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  <c r="AG638" s="48"/>
      <c r="AH638" s="48"/>
      <c r="AI638" s="48"/>
      <c r="AJ638" s="48"/>
      <c r="AK638" s="48"/>
      <c r="AL638" s="48"/>
      <c r="AM638" s="48"/>
      <c r="AN638" s="48"/>
      <c r="AO638" s="48"/>
      <c r="AP638" s="48"/>
      <c r="AQ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8"/>
      <c r="AI639" s="48"/>
      <c r="AJ639" s="48"/>
      <c r="AK639" s="48"/>
      <c r="AL639" s="48"/>
      <c r="AM639" s="48"/>
      <c r="AN639" s="48"/>
      <c r="AO639" s="48"/>
      <c r="AP639" s="48"/>
      <c r="AQ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8"/>
      <c r="AH640" s="48"/>
      <c r="AI640" s="48"/>
      <c r="AJ640" s="48"/>
      <c r="AK640" s="48"/>
      <c r="AL640" s="48"/>
      <c r="AM640" s="48"/>
      <c r="AN640" s="48"/>
      <c r="AO640" s="48"/>
      <c r="AP640" s="48"/>
      <c r="AQ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  <c r="AI641" s="48"/>
      <c r="AJ641" s="48"/>
      <c r="AK641" s="48"/>
      <c r="AL641" s="48"/>
      <c r="AM641" s="48"/>
      <c r="AN641" s="48"/>
      <c r="AO641" s="48"/>
      <c r="AP641" s="48"/>
      <c r="AQ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  <c r="AI642" s="48"/>
      <c r="AJ642" s="48"/>
      <c r="AK642" s="48"/>
      <c r="AL642" s="48"/>
      <c r="AM642" s="48"/>
      <c r="AN642" s="48"/>
      <c r="AO642" s="48"/>
      <c r="AP642" s="48"/>
      <c r="AQ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  <c r="AG643" s="48"/>
      <c r="AH643" s="48"/>
      <c r="AI643" s="48"/>
      <c r="AJ643" s="48"/>
      <c r="AK643" s="48"/>
      <c r="AL643" s="48"/>
      <c r="AM643" s="48"/>
      <c r="AN643" s="48"/>
      <c r="AO643" s="48"/>
      <c r="AP643" s="48"/>
      <c r="AQ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8"/>
      <c r="AI644" s="48"/>
      <c r="AJ644" s="48"/>
      <c r="AK644" s="48"/>
      <c r="AL644" s="48"/>
      <c r="AM644" s="48"/>
      <c r="AN644" s="48"/>
      <c r="AO644" s="48"/>
      <c r="AP644" s="48"/>
      <c r="AQ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  <c r="AI645" s="48"/>
      <c r="AJ645" s="48"/>
      <c r="AK645" s="48"/>
      <c r="AL645" s="48"/>
      <c r="AM645" s="48"/>
      <c r="AN645" s="48"/>
      <c r="AO645" s="48"/>
      <c r="AP645" s="48"/>
      <c r="AQ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  <c r="AI646" s="48"/>
      <c r="AJ646" s="48"/>
      <c r="AK646" s="48"/>
      <c r="AL646" s="48"/>
      <c r="AM646" s="48"/>
      <c r="AN646" s="48"/>
      <c r="AO646" s="48"/>
      <c r="AP646" s="48"/>
      <c r="AQ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  <c r="AI647" s="48"/>
      <c r="AJ647" s="48"/>
      <c r="AK647" s="48"/>
      <c r="AL647" s="48"/>
      <c r="AM647" s="48"/>
      <c r="AN647" s="48"/>
      <c r="AO647" s="48"/>
      <c r="AP647" s="48"/>
      <c r="AQ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  <c r="AI648" s="48"/>
      <c r="AJ648" s="48"/>
      <c r="AK648" s="48"/>
      <c r="AL648" s="48"/>
      <c r="AM648" s="48"/>
      <c r="AN648" s="48"/>
      <c r="AO648" s="48"/>
      <c r="AP648" s="48"/>
      <c r="AQ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8"/>
      <c r="AH649" s="48"/>
      <c r="AI649" s="48"/>
      <c r="AJ649" s="48"/>
      <c r="AK649" s="48"/>
      <c r="AL649" s="48"/>
      <c r="AM649" s="48"/>
      <c r="AN649" s="48"/>
      <c r="AO649" s="48"/>
      <c r="AP649" s="48"/>
      <c r="AQ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48"/>
      <c r="AH650" s="48"/>
      <c r="AI650" s="48"/>
      <c r="AJ650" s="48"/>
      <c r="AK650" s="48"/>
      <c r="AL650" s="48"/>
      <c r="AM650" s="48"/>
      <c r="AN650" s="48"/>
      <c r="AO650" s="48"/>
      <c r="AP650" s="48"/>
      <c r="AQ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  <c r="AG651" s="48"/>
      <c r="AH651" s="48"/>
      <c r="AI651" s="48"/>
      <c r="AJ651" s="48"/>
      <c r="AK651" s="48"/>
      <c r="AL651" s="48"/>
      <c r="AM651" s="48"/>
      <c r="AN651" s="48"/>
      <c r="AO651" s="48"/>
      <c r="AP651" s="48"/>
      <c r="AQ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48"/>
      <c r="AI652" s="48"/>
      <c r="AJ652" s="48"/>
      <c r="AK652" s="48"/>
      <c r="AL652" s="48"/>
      <c r="AM652" s="48"/>
      <c r="AN652" s="48"/>
      <c r="AO652" s="48"/>
      <c r="AP652" s="48"/>
      <c r="AQ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  <c r="AI653" s="48"/>
      <c r="AJ653" s="48"/>
      <c r="AK653" s="48"/>
      <c r="AL653" s="48"/>
      <c r="AM653" s="48"/>
      <c r="AN653" s="48"/>
      <c r="AO653" s="48"/>
      <c r="AP653" s="48"/>
      <c r="AQ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  <c r="AI654" s="48"/>
      <c r="AJ654" s="48"/>
      <c r="AK654" s="48"/>
      <c r="AL654" s="48"/>
      <c r="AM654" s="48"/>
      <c r="AN654" s="48"/>
      <c r="AO654" s="48"/>
      <c r="AP654" s="48"/>
      <c r="AQ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  <c r="AI655" s="48"/>
      <c r="AJ655" s="48"/>
      <c r="AK655" s="48"/>
      <c r="AL655" s="48"/>
      <c r="AM655" s="48"/>
      <c r="AN655" s="48"/>
      <c r="AO655" s="48"/>
      <c r="AP655" s="48"/>
      <c r="AQ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  <c r="AI656" s="48"/>
      <c r="AJ656" s="48"/>
      <c r="AK656" s="48"/>
      <c r="AL656" s="48"/>
      <c r="AM656" s="48"/>
      <c r="AN656" s="48"/>
      <c r="AO656" s="48"/>
      <c r="AP656" s="48"/>
      <c r="AQ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  <c r="AI657" s="48"/>
      <c r="AJ657" s="48"/>
      <c r="AK657" s="48"/>
      <c r="AL657" s="48"/>
      <c r="AM657" s="48"/>
      <c r="AN657" s="48"/>
      <c r="AO657" s="48"/>
      <c r="AP657" s="48"/>
      <c r="AQ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  <c r="AI658" s="48"/>
      <c r="AJ658" s="48"/>
      <c r="AK658" s="48"/>
      <c r="AL658" s="48"/>
      <c r="AM658" s="48"/>
      <c r="AN658" s="48"/>
      <c r="AO658" s="48"/>
      <c r="AP658" s="48"/>
      <c r="AQ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  <c r="AI659" s="48"/>
      <c r="AJ659" s="48"/>
      <c r="AK659" s="48"/>
      <c r="AL659" s="48"/>
      <c r="AM659" s="48"/>
      <c r="AN659" s="48"/>
      <c r="AO659" s="48"/>
      <c r="AP659" s="48"/>
      <c r="AQ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  <c r="AI660" s="48"/>
      <c r="AJ660" s="48"/>
      <c r="AK660" s="48"/>
      <c r="AL660" s="48"/>
      <c r="AM660" s="48"/>
      <c r="AN660" s="48"/>
      <c r="AO660" s="48"/>
      <c r="AP660" s="48"/>
      <c r="AQ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8"/>
      <c r="AI661" s="48"/>
      <c r="AJ661" s="48"/>
      <c r="AK661" s="48"/>
      <c r="AL661" s="48"/>
      <c r="AM661" s="48"/>
      <c r="AN661" s="48"/>
      <c r="AO661" s="48"/>
      <c r="AP661" s="48"/>
      <c r="AQ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  <c r="AG662" s="48"/>
      <c r="AH662" s="48"/>
      <c r="AI662" s="48"/>
      <c r="AJ662" s="48"/>
      <c r="AK662" s="48"/>
      <c r="AL662" s="48"/>
      <c r="AM662" s="48"/>
      <c r="AN662" s="48"/>
      <c r="AO662" s="48"/>
      <c r="AP662" s="48"/>
      <c r="AQ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8"/>
      <c r="AI663" s="48"/>
      <c r="AJ663" s="48"/>
      <c r="AK663" s="48"/>
      <c r="AL663" s="48"/>
      <c r="AM663" s="48"/>
      <c r="AN663" s="48"/>
      <c r="AO663" s="48"/>
      <c r="AP663" s="48"/>
      <c r="AQ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  <c r="AG664" s="48"/>
      <c r="AH664" s="48"/>
      <c r="AI664" s="48"/>
      <c r="AJ664" s="48"/>
      <c r="AK664" s="48"/>
      <c r="AL664" s="48"/>
      <c r="AM664" s="48"/>
      <c r="AN664" s="48"/>
      <c r="AO664" s="48"/>
      <c r="AP664" s="48"/>
      <c r="AQ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  <c r="AI665" s="48"/>
      <c r="AJ665" s="48"/>
      <c r="AK665" s="48"/>
      <c r="AL665" s="48"/>
      <c r="AM665" s="48"/>
      <c r="AN665" s="48"/>
      <c r="AO665" s="48"/>
      <c r="AP665" s="48"/>
      <c r="AQ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  <c r="AI666" s="48"/>
      <c r="AJ666" s="48"/>
      <c r="AK666" s="48"/>
      <c r="AL666" s="48"/>
      <c r="AM666" s="48"/>
      <c r="AN666" s="48"/>
      <c r="AO666" s="48"/>
      <c r="AP666" s="48"/>
      <c r="AQ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48"/>
      <c r="AH667" s="48"/>
      <c r="AI667" s="48"/>
      <c r="AJ667" s="48"/>
      <c r="AK667" s="48"/>
      <c r="AL667" s="48"/>
      <c r="AM667" s="48"/>
      <c r="AN667" s="48"/>
      <c r="AO667" s="48"/>
      <c r="AP667" s="48"/>
      <c r="AQ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8"/>
      <c r="AH668" s="48"/>
      <c r="AI668" s="48"/>
      <c r="AJ668" s="48"/>
      <c r="AK668" s="48"/>
      <c r="AL668" s="48"/>
      <c r="AM668" s="48"/>
      <c r="AN668" s="48"/>
      <c r="AO668" s="48"/>
      <c r="AP668" s="48"/>
      <c r="AQ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  <c r="AG669" s="48"/>
      <c r="AH669" s="48"/>
      <c r="AI669" s="48"/>
      <c r="AJ669" s="48"/>
      <c r="AK669" s="48"/>
      <c r="AL669" s="48"/>
      <c r="AM669" s="48"/>
      <c r="AN669" s="48"/>
      <c r="AO669" s="48"/>
      <c r="AP669" s="48"/>
      <c r="AQ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  <c r="AG670" s="48"/>
      <c r="AH670" s="48"/>
      <c r="AI670" s="48"/>
      <c r="AJ670" s="48"/>
      <c r="AK670" s="48"/>
      <c r="AL670" s="48"/>
      <c r="AM670" s="48"/>
      <c r="AN670" s="48"/>
      <c r="AO670" s="48"/>
      <c r="AP670" s="48"/>
      <c r="AQ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  <c r="AG671" s="48"/>
      <c r="AH671" s="48"/>
      <c r="AI671" s="48"/>
      <c r="AJ671" s="48"/>
      <c r="AK671" s="48"/>
      <c r="AL671" s="48"/>
      <c r="AM671" s="48"/>
      <c r="AN671" s="48"/>
      <c r="AO671" s="48"/>
      <c r="AP671" s="48"/>
      <c r="AQ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  <c r="AG672" s="48"/>
      <c r="AH672" s="48"/>
      <c r="AI672" s="48"/>
      <c r="AJ672" s="48"/>
      <c r="AK672" s="48"/>
      <c r="AL672" s="48"/>
      <c r="AM672" s="48"/>
      <c r="AN672" s="48"/>
      <c r="AO672" s="48"/>
      <c r="AP672" s="48"/>
      <c r="AQ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8"/>
      <c r="AI673" s="48"/>
      <c r="AJ673" s="48"/>
      <c r="AK673" s="48"/>
      <c r="AL673" s="48"/>
      <c r="AM673" s="48"/>
      <c r="AN673" s="48"/>
      <c r="AO673" s="48"/>
      <c r="AP673" s="48"/>
      <c r="AQ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  <c r="AG674" s="48"/>
      <c r="AH674" s="48"/>
      <c r="AI674" s="48"/>
      <c r="AJ674" s="48"/>
      <c r="AK674" s="48"/>
      <c r="AL674" s="48"/>
      <c r="AM674" s="48"/>
      <c r="AN674" s="48"/>
      <c r="AO674" s="48"/>
      <c r="AP674" s="48"/>
      <c r="AQ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  <c r="AI675" s="48"/>
      <c r="AJ675" s="48"/>
      <c r="AK675" s="48"/>
      <c r="AL675" s="48"/>
      <c r="AM675" s="48"/>
      <c r="AN675" s="48"/>
      <c r="AO675" s="48"/>
      <c r="AP675" s="48"/>
      <c r="AQ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  <c r="AG676" s="48"/>
      <c r="AH676" s="48"/>
      <c r="AI676" s="48"/>
      <c r="AJ676" s="48"/>
      <c r="AK676" s="48"/>
      <c r="AL676" s="48"/>
      <c r="AM676" s="48"/>
      <c r="AN676" s="48"/>
      <c r="AO676" s="48"/>
      <c r="AP676" s="48"/>
      <c r="AQ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8"/>
      <c r="AH677" s="48"/>
      <c r="AI677" s="48"/>
      <c r="AJ677" s="48"/>
      <c r="AK677" s="48"/>
      <c r="AL677" s="48"/>
      <c r="AM677" s="48"/>
      <c r="AN677" s="48"/>
      <c r="AO677" s="48"/>
      <c r="AP677" s="48"/>
      <c r="AQ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  <c r="AG678" s="48"/>
      <c r="AH678" s="48"/>
      <c r="AI678" s="48"/>
      <c r="AJ678" s="48"/>
      <c r="AK678" s="48"/>
      <c r="AL678" s="48"/>
      <c r="AM678" s="48"/>
      <c r="AN678" s="48"/>
      <c r="AO678" s="48"/>
      <c r="AP678" s="48"/>
      <c r="AQ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  <c r="AG679" s="48"/>
      <c r="AH679" s="48"/>
      <c r="AI679" s="48"/>
      <c r="AJ679" s="48"/>
      <c r="AK679" s="48"/>
      <c r="AL679" s="48"/>
      <c r="AM679" s="48"/>
      <c r="AN679" s="48"/>
      <c r="AO679" s="48"/>
      <c r="AP679" s="48"/>
      <c r="AQ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48"/>
      <c r="AI680" s="48"/>
      <c r="AJ680" s="48"/>
      <c r="AK680" s="48"/>
      <c r="AL680" s="48"/>
      <c r="AM680" s="48"/>
      <c r="AN680" s="48"/>
      <c r="AO680" s="48"/>
      <c r="AP680" s="48"/>
      <c r="AQ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  <c r="AG681" s="48"/>
      <c r="AH681" s="48"/>
      <c r="AI681" s="48"/>
      <c r="AJ681" s="48"/>
      <c r="AK681" s="48"/>
      <c r="AL681" s="48"/>
      <c r="AM681" s="48"/>
      <c r="AN681" s="48"/>
      <c r="AO681" s="48"/>
      <c r="AP681" s="48"/>
      <c r="AQ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  <c r="AG682" s="48"/>
      <c r="AH682" s="48"/>
      <c r="AI682" s="48"/>
      <c r="AJ682" s="48"/>
      <c r="AK682" s="48"/>
      <c r="AL682" s="48"/>
      <c r="AM682" s="48"/>
      <c r="AN682" s="48"/>
      <c r="AO682" s="48"/>
      <c r="AP682" s="48"/>
      <c r="AQ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8"/>
      <c r="AI683" s="48"/>
      <c r="AJ683" s="48"/>
      <c r="AK683" s="48"/>
      <c r="AL683" s="48"/>
      <c r="AM683" s="48"/>
      <c r="AN683" s="48"/>
      <c r="AO683" s="48"/>
      <c r="AP683" s="48"/>
      <c r="AQ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48"/>
      <c r="AH684" s="48"/>
      <c r="AI684" s="48"/>
      <c r="AJ684" s="48"/>
      <c r="AK684" s="48"/>
      <c r="AL684" s="48"/>
      <c r="AM684" s="48"/>
      <c r="AN684" s="48"/>
      <c r="AO684" s="48"/>
      <c r="AP684" s="48"/>
      <c r="AQ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48"/>
      <c r="AH685" s="48"/>
      <c r="AI685" s="48"/>
      <c r="AJ685" s="48"/>
      <c r="AK685" s="48"/>
      <c r="AL685" s="48"/>
      <c r="AM685" s="48"/>
      <c r="AN685" s="48"/>
      <c r="AO685" s="48"/>
      <c r="AP685" s="48"/>
      <c r="AQ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8"/>
      <c r="AI686" s="48"/>
      <c r="AJ686" s="48"/>
      <c r="AK686" s="48"/>
      <c r="AL686" s="48"/>
      <c r="AM686" s="48"/>
      <c r="AN686" s="48"/>
      <c r="AO686" s="48"/>
      <c r="AP686" s="48"/>
      <c r="AQ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8"/>
      <c r="AH687" s="48"/>
      <c r="AI687" s="48"/>
      <c r="AJ687" s="48"/>
      <c r="AK687" s="48"/>
      <c r="AL687" s="48"/>
      <c r="AM687" s="48"/>
      <c r="AN687" s="48"/>
      <c r="AO687" s="48"/>
      <c r="AP687" s="48"/>
      <c r="AQ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8"/>
      <c r="AH688" s="48"/>
      <c r="AI688" s="48"/>
      <c r="AJ688" s="48"/>
      <c r="AK688" s="48"/>
      <c r="AL688" s="48"/>
      <c r="AM688" s="48"/>
      <c r="AN688" s="48"/>
      <c r="AO688" s="48"/>
      <c r="AP688" s="48"/>
      <c r="AQ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8"/>
      <c r="AI689" s="48"/>
      <c r="AJ689" s="48"/>
      <c r="AK689" s="48"/>
      <c r="AL689" s="48"/>
      <c r="AM689" s="48"/>
      <c r="AN689" s="48"/>
      <c r="AO689" s="48"/>
      <c r="AP689" s="48"/>
      <c r="AQ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48"/>
      <c r="AH690" s="48"/>
      <c r="AI690" s="48"/>
      <c r="AJ690" s="48"/>
      <c r="AK690" s="48"/>
      <c r="AL690" s="48"/>
      <c r="AM690" s="48"/>
      <c r="AN690" s="48"/>
      <c r="AO690" s="48"/>
      <c r="AP690" s="48"/>
      <c r="AQ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  <c r="AI691" s="48"/>
      <c r="AJ691" s="48"/>
      <c r="AK691" s="48"/>
      <c r="AL691" s="48"/>
      <c r="AM691" s="48"/>
      <c r="AN691" s="48"/>
      <c r="AO691" s="48"/>
      <c r="AP691" s="48"/>
      <c r="AQ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  <c r="AI692" s="48"/>
      <c r="AJ692" s="48"/>
      <c r="AK692" s="48"/>
      <c r="AL692" s="48"/>
      <c r="AM692" s="48"/>
      <c r="AN692" s="48"/>
      <c r="AO692" s="48"/>
      <c r="AP692" s="48"/>
      <c r="AQ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  <c r="AG693" s="48"/>
      <c r="AH693" s="48"/>
      <c r="AI693" s="48"/>
      <c r="AJ693" s="48"/>
      <c r="AK693" s="48"/>
      <c r="AL693" s="48"/>
      <c r="AM693" s="48"/>
      <c r="AN693" s="48"/>
      <c r="AO693" s="48"/>
      <c r="AP693" s="48"/>
      <c r="AQ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  <c r="AG694" s="48"/>
      <c r="AH694" s="48"/>
      <c r="AI694" s="48"/>
      <c r="AJ694" s="48"/>
      <c r="AK694" s="48"/>
      <c r="AL694" s="48"/>
      <c r="AM694" s="48"/>
      <c r="AN694" s="48"/>
      <c r="AO694" s="48"/>
      <c r="AP694" s="48"/>
      <c r="AQ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  <c r="AG695" s="48"/>
      <c r="AH695" s="48"/>
      <c r="AI695" s="48"/>
      <c r="AJ695" s="48"/>
      <c r="AK695" s="48"/>
      <c r="AL695" s="48"/>
      <c r="AM695" s="48"/>
      <c r="AN695" s="48"/>
      <c r="AO695" s="48"/>
      <c r="AP695" s="48"/>
      <c r="AQ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8"/>
      <c r="AI696" s="48"/>
      <c r="AJ696" s="48"/>
      <c r="AK696" s="48"/>
      <c r="AL696" s="48"/>
      <c r="AM696" s="48"/>
      <c r="AN696" s="48"/>
      <c r="AO696" s="48"/>
      <c r="AP696" s="48"/>
      <c r="AQ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  <c r="AI697" s="48"/>
      <c r="AJ697" s="48"/>
      <c r="AK697" s="48"/>
      <c r="AL697" s="48"/>
      <c r="AM697" s="48"/>
      <c r="AN697" s="48"/>
      <c r="AO697" s="48"/>
      <c r="AP697" s="48"/>
      <c r="AQ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  <c r="AI698" s="48"/>
      <c r="AJ698" s="48"/>
      <c r="AK698" s="48"/>
      <c r="AL698" s="48"/>
      <c r="AM698" s="48"/>
      <c r="AN698" s="48"/>
      <c r="AO698" s="48"/>
      <c r="AP698" s="48"/>
      <c r="AQ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  <c r="AG699" s="48"/>
      <c r="AH699" s="48"/>
      <c r="AI699" s="48"/>
      <c r="AJ699" s="48"/>
      <c r="AK699" s="48"/>
      <c r="AL699" s="48"/>
      <c r="AM699" s="48"/>
      <c r="AN699" s="48"/>
      <c r="AO699" s="48"/>
      <c r="AP699" s="48"/>
      <c r="AQ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  <c r="AG700" s="48"/>
      <c r="AH700" s="48"/>
      <c r="AI700" s="48"/>
      <c r="AJ700" s="48"/>
      <c r="AK700" s="48"/>
      <c r="AL700" s="48"/>
      <c r="AM700" s="48"/>
      <c r="AN700" s="48"/>
      <c r="AO700" s="48"/>
      <c r="AP700" s="48"/>
      <c r="AQ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  <c r="AG701" s="48"/>
      <c r="AH701" s="48"/>
      <c r="AI701" s="48"/>
      <c r="AJ701" s="48"/>
      <c r="AK701" s="48"/>
      <c r="AL701" s="48"/>
      <c r="AM701" s="48"/>
      <c r="AN701" s="48"/>
      <c r="AO701" s="48"/>
      <c r="AP701" s="48"/>
      <c r="AQ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  <c r="AG702" s="48"/>
      <c r="AH702" s="48"/>
      <c r="AI702" s="48"/>
      <c r="AJ702" s="48"/>
      <c r="AK702" s="48"/>
      <c r="AL702" s="48"/>
      <c r="AM702" s="48"/>
      <c r="AN702" s="48"/>
      <c r="AO702" s="48"/>
      <c r="AP702" s="48"/>
      <c r="AQ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  <c r="AI703" s="48"/>
      <c r="AJ703" s="48"/>
      <c r="AK703" s="48"/>
      <c r="AL703" s="48"/>
      <c r="AM703" s="48"/>
      <c r="AN703" s="48"/>
      <c r="AO703" s="48"/>
      <c r="AP703" s="48"/>
      <c r="AQ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  <c r="AI704" s="48"/>
      <c r="AJ704" s="48"/>
      <c r="AK704" s="48"/>
      <c r="AL704" s="48"/>
      <c r="AM704" s="48"/>
      <c r="AN704" s="48"/>
      <c r="AO704" s="48"/>
      <c r="AP704" s="48"/>
      <c r="AQ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  <c r="AG705" s="48"/>
      <c r="AH705" s="48"/>
      <c r="AI705" s="48"/>
      <c r="AJ705" s="48"/>
      <c r="AK705" s="48"/>
      <c r="AL705" s="48"/>
      <c r="AM705" s="48"/>
      <c r="AN705" s="48"/>
      <c r="AO705" s="48"/>
      <c r="AP705" s="48"/>
      <c r="AQ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8"/>
      <c r="AI706" s="48"/>
      <c r="AJ706" s="48"/>
      <c r="AK706" s="48"/>
      <c r="AL706" s="48"/>
      <c r="AM706" s="48"/>
      <c r="AN706" s="48"/>
      <c r="AO706" s="48"/>
      <c r="AP706" s="48"/>
      <c r="AQ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8"/>
      <c r="AI707" s="48"/>
      <c r="AJ707" s="48"/>
      <c r="AK707" s="48"/>
      <c r="AL707" s="48"/>
      <c r="AM707" s="48"/>
      <c r="AN707" s="48"/>
      <c r="AO707" s="48"/>
      <c r="AP707" s="48"/>
      <c r="AQ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8"/>
      <c r="AH708" s="48"/>
      <c r="AI708" s="48"/>
      <c r="AJ708" s="48"/>
      <c r="AK708" s="48"/>
      <c r="AL708" s="48"/>
      <c r="AM708" s="48"/>
      <c r="AN708" s="48"/>
      <c r="AO708" s="48"/>
      <c r="AP708" s="48"/>
      <c r="AQ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  <c r="AI709" s="48"/>
      <c r="AJ709" s="48"/>
      <c r="AK709" s="48"/>
      <c r="AL709" s="48"/>
      <c r="AM709" s="48"/>
      <c r="AN709" s="48"/>
      <c r="AO709" s="48"/>
      <c r="AP709" s="48"/>
      <c r="AQ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  <c r="AI710" s="48"/>
      <c r="AJ710" s="48"/>
      <c r="AK710" s="48"/>
      <c r="AL710" s="48"/>
      <c r="AM710" s="48"/>
      <c r="AN710" s="48"/>
      <c r="AO710" s="48"/>
      <c r="AP710" s="48"/>
      <c r="AQ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  <c r="AG711" s="48"/>
      <c r="AH711" s="48"/>
      <c r="AI711" s="48"/>
      <c r="AJ711" s="48"/>
      <c r="AK711" s="48"/>
      <c r="AL711" s="48"/>
      <c r="AM711" s="48"/>
      <c r="AN711" s="48"/>
      <c r="AO711" s="48"/>
      <c r="AP711" s="48"/>
      <c r="AQ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  <c r="AG712" s="48"/>
      <c r="AH712" s="48"/>
      <c r="AI712" s="48"/>
      <c r="AJ712" s="48"/>
      <c r="AK712" s="48"/>
      <c r="AL712" s="48"/>
      <c r="AM712" s="48"/>
      <c r="AN712" s="48"/>
      <c r="AO712" s="48"/>
      <c r="AP712" s="48"/>
      <c r="AQ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  <c r="AG713" s="48"/>
      <c r="AH713" s="48"/>
      <c r="AI713" s="48"/>
      <c r="AJ713" s="48"/>
      <c r="AK713" s="48"/>
      <c r="AL713" s="48"/>
      <c r="AM713" s="48"/>
      <c r="AN713" s="48"/>
      <c r="AO713" s="48"/>
      <c r="AP713" s="48"/>
      <c r="AQ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  <c r="AG714" s="48"/>
      <c r="AH714" s="48"/>
      <c r="AI714" s="48"/>
      <c r="AJ714" s="48"/>
      <c r="AK714" s="48"/>
      <c r="AL714" s="48"/>
      <c r="AM714" s="48"/>
      <c r="AN714" s="48"/>
      <c r="AO714" s="48"/>
      <c r="AP714" s="48"/>
      <c r="AQ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  <c r="AI715" s="48"/>
      <c r="AJ715" s="48"/>
      <c r="AK715" s="48"/>
      <c r="AL715" s="48"/>
      <c r="AM715" s="48"/>
      <c r="AN715" s="48"/>
      <c r="AO715" s="48"/>
      <c r="AP715" s="48"/>
      <c r="AQ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  <c r="AI716" s="48"/>
      <c r="AJ716" s="48"/>
      <c r="AK716" s="48"/>
      <c r="AL716" s="48"/>
      <c r="AM716" s="48"/>
      <c r="AN716" s="48"/>
      <c r="AO716" s="48"/>
      <c r="AP716" s="48"/>
      <c r="AQ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  <c r="AI717" s="48"/>
      <c r="AJ717" s="48"/>
      <c r="AK717" s="48"/>
      <c r="AL717" s="48"/>
      <c r="AM717" s="48"/>
      <c r="AN717" s="48"/>
      <c r="AO717" s="48"/>
      <c r="AP717" s="48"/>
      <c r="AQ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  <c r="AI718" s="48"/>
      <c r="AJ718" s="48"/>
      <c r="AK718" s="48"/>
      <c r="AL718" s="48"/>
      <c r="AM718" s="48"/>
      <c r="AN718" s="48"/>
      <c r="AO718" s="48"/>
      <c r="AP718" s="48"/>
      <c r="AQ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  <c r="AI719" s="48"/>
      <c r="AJ719" s="48"/>
      <c r="AK719" s="48"/>
      <c r="AL719" s="48"/>
      <c r="AM719" s="48"/>
      <c r="AN719" s="48"/>
      <c r="AO719" s="48"/>
      <c r="AP719" s="48"/>
      <c r="AQ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  <c r="AI720" s="48"/>
      <c r="AJ720" s="48"/>
      <c r="AK720" s="48"/>
      <c r="AL720" s="48"/>
      <c r="AM720" s="48"/>
      <c r="AN720" s="48"/>
      <c r="AO720" s="48"/>
      <c r="AP720" s="48"/>
      <c r="AQ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  <c r="AI721" s="48"/>
      <c r="AJ721" s="48"/>
      <c r="AK721" s="48"/>
      <c r="AL721" s="48"/>
      <c r="AM721" s="48"/>
      <c r="AN721" s="48"/>
      <c r="AO721" s="48"/>
      <c r="AP721" s="48"/>
      <c r="AQ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  <c r="AI722" s="48"/>
      <c r="AJ722" s="48"/>
      <c r="AK722" s="48"/>
      <c r="AL722" s="48"/>
      <c r="AM722" s="48"/>
      <c r="AN722" s="48"/>
      <c r="AO722" s="48"/>
      <c r="AP722" s="48"/>
      <c r="AQ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48"/>
      <c r="AH723" s="48"/>
      <c r="AI723" s="48"/>
      <c r="AJ723" s="48"/>
      <c r="AK723" s="48"/>
      <c r="AL723" s="48"/>
      <c r="AM723" s="48"/>
      <c r="AN723" s="48"/>
      <c r="AO723" s="48"/>
      <c r="AP723" s="48"/>
      <c r="AQ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  <c r="AG724" s="48"/>
      <c r="AH724" s="48"/>
      <c r="AI724" s="48"/>
      <c r="AJ724" s="48"/>
      <c r="AK724" s="48"/>
      <c r="AL724" s="48"/>
      <c r="AM724" s="48"/>
      <c r="AN724" s="48"/>
      <c r="AO724" s="48"/>
      <c r="AP724" s="48"/>
      <c r="AQ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8"/>
      <c r="AI725" s="48"/>
      <c r="AJ725" s="48"/>
      <c r="AK725" s="48"/>
      <c r="AL725" s="48"/>
      <c r="AM725" s="48"/>
      <c r="AN725" s="48"/>
      <c r="AO725" s="48"/>
      <c r="AP725" s="48"/>
      <c r="AQ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  <c r="AG726" s="48"/>
      <c r="AH726" s="48"/>
      <c r="AI726" s="48"/>
      <c r="AJ726" s="48"/>
      <c r="AK726" s="48"/>
      <c r="AL726" s="48"/>
      <c r="AM726" s="48"/>
      <c r="AN726" s="48"/>
      <c r="AO726" s="48"/>
      <c r="AP726" s="48"/>
      <c r="AQ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  <c r="AI727" s="48"/>
      <c r="AJ727" s="48"/>
      <c r="AK727" s="48"/>
      <c r="AL727" s="48"/>
      <c r="AM727" s="48"/>
      <c r="AN727" s="48"/>
      <c r="AO727" s="48"/>
      <c r="AP727" s="48"/>
      <c r="AQ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  <c r="AI728" s="48"/>
      <c r="AJ728" s="48"/>
      <c r="AK728" s="48"/>
      <c r="AL728" s="48"/>
      <c r="AM728" s="48"/>
      <c r="AN728" s="48"/>
      <c r="AO728" s="48"/>
      <c r="AP728" s="48"/>
      <c r="AQ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48"/>
      <c r="AI729" s="48"/>
      <c r="AJ729" s="48"/>
      <c r="AK729" s="48"/>
      <c r="AL729" s="48"/>
      <c r="AM729" s="48"/>
      <c r="AN729" s="48"/>
      <c r="AO729" s="48"/>
      <c r="AP729" s="48"/>
      <c r="AQ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  <c r="AG730" s="48"/>
      <c r="AH730" s="48"/>
      <c r="AI730" s="48"/>
      <c r="AJ730" s="48"/>
      <c r="AK730" s="48"/>
      <c r="AL730" s="48"/>
      <c r="AM730" s="48"/>
      <c r="AN730" s="48"/>
      <c r="AO730" s="48"/>
      <c r="AP730" s="48"/>
      <c r="AQ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  <c r="AG731" s="48"/>
      <c r="AH731" s="48"/>
      <c r="AI731" s="48"/>
      <c r="AJ731" s="48"/>
      <c r="AK731" s="48"/>
      <c r="AL731" s="48"/>
      <c r="AM731" s="48"/>
      <c r="AN731" s="48"/>
      <c r="AO731" s="48"/>
      <c r="AP731" s="48"/>
      <c r="AQ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  <c r="AG732" s="48"/>
      <c r="AH732" s="48"/>
      <c r="AI732" s="48"/>
      <c r="AJ732" s="48"/>
      <c r="AK732" s="48"/>
      <c r="AL732" s="48"/>
      <c r="AM732" s="48"/>
      <c r="AN732" s="48"/>
      <c r="AO732" s="48"/>
      <c r="AP732" s="48"/>
      <c r="AQ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  <c r="AI733" s="48"/>
      <c r="AJ733" s="48"/>
      <c r="AK733" s="48"/>
      <c r="AL733" s="48"/>
      <c r="AM733" s="48"/>
      <c r="AN733" s="48"/>
      <c r="AO733" s="48"/>
      <c r="AP733" s="48"/>
      <c r="AQ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  <c r="AI734" s="48"/>
      <c r="AJ734" s="48"/>
      <c r="AK734" s="48"/>
      <c r="AL734" s="48"/>
      <c r="AM734" s="48"/>
      <c r="AN734" s="48"/>
      <c r="AO734" s="48"/>
      <c r="AP734" s="48"/>
      <c r="AQ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  <c r="AG735" s="48"/>
      <c r="AH735" s="48"/>
      <c r="AI735" s="48"/>
      <c r="AJ735" s="48"/>
      <c r="AK735" s="48"/>
      <c r="AL735" s="48"/>
      <c r="AM735" s="48"/>
      <c r="AN735" s="48"/>
      <c r="AO735" s="48"/>
      <c r="AP735" s="48"/>
      <c r="AQ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8"/>
      <c r="AI736" s="48"/>
      <c r="AJ736" s="48"/>
      <c r="AK736" s="48"/>
      <c r="AL736" s="48"/>
      <c r="AM736" s="48"/>
      <c r="AN736" s="48"/>
      <c r="AO736" s="48"/>
      <c r="AP736" s="48"/>
      <c r="AQ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  <c r="AI737" s="48"/>
      <c r="AJ737" s="48"/>
      <c r="AK737" s="48"/>
      <c r="AL737" s="48"/>
      <c r="AM737" s="48"/>
      <c r="AN737" s="48"/>
      <c r="AO737" s="48"/>
      <c r="AP737" s="48"/>
      <c r="AQ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  <c r="AI738" s="48"/>
      <c r="AJ738" s="48"/>
      <c r="AK738" s="48"/>
      <c r="AL738" s="48"/>
      <c r="AM738" s="48"/>
      <c r="AN738" s="48"/>
      <c r="AO738" s="48"/>
      <c r="AP738" s="48"/>
      <c r="AQ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  <c r="AI739" s="48"/>
      <c r="AJ739" s="48"/>
      <c r="AK739" s="48"/>
      <c r="AL739" s="48"/>
      <c r="AM739" s="48"/>
      <c r="AN739" s="48"/>
      <c r="AO739" s="48"/>
      <c r="AP739" s="48"/>
      <c r="AQ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  <c r="AI740" s="48"/>
      <c r="AJ740" s="48"/>
      <c r="AK740" s="48"/>
      <c r="AL740" s="48"/>
      <c r="AM740" s="48"/>
      <c r="AN740" s="48"/>
      <c r="AO740" s="48"/>
      <c r="AP740" s="48"/>
      <c r="AQ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48"/>
      <c r="AH741" s="48"/>
      <c r="AI741" s="48"/>
      <c r="AJ741" s="48"/>
      <c r="AK741" s="48"/>
      <c r="AL741" s="48"/>
      <c r="AM741" s="48"/>
      <c r="AN741" s="48"/>
      <c r="AO741" s="48"/>
      <c r="AP741" s="48"/>
      <c r="AQ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  <c r="AG742" s="48"/>
      <c r="AH742" s="48"/>
      <c r="AI742" s="48"/>
      <c r="AJ742" s="48"/>
      <c r="AK742" s="48"/>
      <c r="AL742" s="48"/>
      <c r="AM742" s="48"/>
      <c r="AN742" s="48"/>
      <c r="AO742" s="48"/>
      <c r="AP742" s="48"/>
      <c r="AQ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  <c r="AI743" s="48"/>
      <c r="AJ743" s="48"/>
      <c r="AK743" s="48"/>
      <c r="AL743" s="48"/>
      <c r="AM743" s="48"/>
      <c r="AN743" s="48"/>
      <c r="AO743" s="48"/>
      <c r="AP743" s="48"/>
      <c r="AQ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  <c r="AI744" s="48"/>
      <c r="AJ744" s="48"/>
      <c r="AK744" s="48"/>
      <c r="AL744" s="48"/>
      <c r="AM744" s="48"/>
      <c r="AN744" s="48"/>
      <c r="AO744" s="48"/>
      <c r="AP744" s="48"/>
      <c r="AQ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  <c r="AI745" s="48"/>
      <c r="AJ745" s="48"/>
      <c r="AK745" s="48"/>
      <c r="AL745" s="48"/>
      <c r="AM745" s="48"/>
      <c r="AN745" s="48"/>
      <c r="AO745" s="48"/>
      <c r="AP745" s="48"/>
      <c r="AQ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  <c r="AI746" s="48"/>
      <c r="AJ746" s="48"/>
      <c r="AK746" s="48"/>
      <c r="AL746" s="48"/>
      <c r="AM746" s="48"/>
      <c r="AN746" s="48"/>
      <c r="AO746" s="48"/>
      <c r="AP746" s="48"/>
      <c r="AQ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  <c r="AG747" s="48"/>
      <c r="AH747" s="48"/>
      <c r="AI747" s="48"/>
      <c r="AJ747" s="48"/>
      <c r="AK747" s="48"/>
      <c r="AL747" s="48"/>
      <c r="AM747" s="48"/>
      <c r="AN747" s="48"/>
      <c r="AO747" s="48"/>
      <c r="AP747" s="48"/>
      <c r="AQ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8"/>
      <c r="AH748" s="48"/>
      <c r="AI748" s="48"/>
      <c r="AJ748" s="48"/>
      <c r="AK748" s="48"/>
      <c r="AL748" s="48"/>
      <c r="AM748" s="48"/>
      <c r="AN748" s="48"/>
      <c r="AO748" s="48"/>
      <c r="AP748" s="48"/>
      <c r="AQ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8"/>
      <c r="AI749" s="48"/>
      <c r="AJ749" s="48"/>
      <c r="AK749" s="48"/>
      <c r="AL749" s="48"/>
      <c r="AM749" s="48"/>
      <c r="AN749" s="48"/>
      <c r="AO749" s="48"/>
      <c r="AP749" s="48"/>
      <c r="AQ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48"/>
      <c r="AI750" s="48"/>
      <c r="AJ750" s="48"/>
      <c r="AK750" s="48"/>
      <c r="AL750" s="48"/>
      <c r="AM750" s="48"/>
      <c r="AN750" s="48"/>
      <c r="AO750" s="48"/>
      <c r="AP750" s="48"/>
      <c r="AQ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  <c r="AI751" s="48"/>
      <c r="AJ751" s="48"/>
      <c r="AK751" s="48"/>
      <c r="AL751" s="48"/>
      <c r="AM751" s="48"/>
      <c r="AN751" s="48"/>
      <c r="AO751" s="48"/>
      <c r="AP751" s="48"/>
      <c r="AQ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  <c r="AI752" s="48"/>
      <c r="AJ752" s="48"/>
      <c r="AK752" s="48"/>
      <c r="AL752" s="48"/>
      <c r="AM752" s="48"/>
      <c r="AN752" s="48"/>
      <c r="AO752" s="48"/>
      <c r="AP752" s="48"/>
      <c r="AQ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8"/>
      <c r="AI753" s="48"/>
      <c r="AJ753" s="48"/>
      <c r="AK753" s="48"/>
      <c r="AL753" s="48"/>
      <c r="AM753" s="48"/>
      <c r="AN753" s="48"/>
      <c r="AO753" s="48"/>
      <c r="AP753" s="48"/>
      <c r="AQ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48"/>
      <c r="AH754" s="48"/>
      <c r="AI754" s="48"/>
      <c r="AJ754" s="48"/>
      <c r="AK754" s="48"/>
      <c r="AL754" s="48"/>
      <c r="AM754" s="48"/>
      <c r="AN754" s="48"/>
      <c r="AO754" s="48"/>
      <c r="AP754" s="48"/>
      <c r="AQ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48"/>
      <c r="AH755" s="48"/>
      <c r="AI755" s="48"/>
      <c r="AJ755" s="48"/>
      <c r="AK755" s="48"/>
      <c r="AL755" s="48"/>
      <c r="AM755" s="48"/>
      <c r="AN755" s="48"/>
      <c r="AO755" s="48"/>
      <c r="AP755" s="48"/>
      <c r="AQ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  <c r="AG756" s="48"/>
      <c r="AH756" s="48"/>
      <c r="AI756" s="48"/>
      <c r="AJ756" s="48"/>
      <c r="AK756" s="48"/>
      <c r="AL756" s="48"/>
      <c r="AM756" s="48"/>
      <c r="AN756" s="48"/>
      <c r="AO756" s="48"/>
      <c r="AP756" s="48"/>
      <c r="AQ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  <c r="AI757" s="48"/>
      <c r="AJ757" s="48"/>
      <c r="AK757" s="48"/>
      <c r="AL757" s="48"/>
      <c r="AM757" s="48"/>
      <c r="AN757" s="48"/>
      <c r="AO757" s="48"/>
      <c r="AP757" s="48"/>
      <c r="AQ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  <c r="AI758" s="48"/>
      <c r="AJ758" s="48"/>
      <c r="AK758" s="48"/>
      <c r="AL758" s="48"/>
      <c r="AM758" s="48"/>
      <c r="AN758" s="48"/>
      <c r="AO758" s="48"/>
      <c r="AP758" s="48"/>
      <c r="AQ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8"/>
      <c r="AI759" s="48"/>
      <c r="AJ759" s="48"/>
      <c r="AK759" s="48"/>
      <c r="AL759" s="48"/>
      <c r="AM759" s="48"/>
      <c r="AN759" s="48"/>
      <c r="AO759" s="48"/>
      <c r="AP759" s="48"/>
      <c r="AQ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  <c r="AG760" s="48"/>
      <c r="AH760" s="48"/>
      <c r="AI760" s="48"/>
      <c r="AJ760" s="48"/>
      <c r="AK760" s="48"/>
      <c r="AL760" s="48"/>
      <c r="AM760" s="48"/>
      <c r="AN760" s="48"/>
      <c r="AO760" s="48"/>
      <c r="AP760" s="48"/>
      <c r="AQ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  <c r="AG761" s="48"/>
      <c r="AH761" s="48"/>
      <c r="AI761" s="48"/>
      <c r="AJ761" s="48"/>
      <c r="AK761" s="48"/>
      <c r="AL761" s="48"/>
      <c r="AM761" s="48"/>
      <c r="AN761" s="48"/>
      <c r="AO761" s="48"/>
      <c r="AP761" s="48"/>
      <c r="AQ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  <c r="AG762" s="48"/>
      <c r="AH762" s="48"/>
      <c r="AI762" s="48"/>
      <c r="AJ762" s="48"/>
      <c r="AK762" s="48"/>
      <c r="AL762" s="48"/>
      <c r="AM762" s="48"/>
      <c r="AN762" s="48"/>
      <c r="AO762" s="48"/>
      <c r="AP762" s="48"/>
      <c r="AQ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  <c r="AI763" s="48"/>
      <c r="AJ763" s="48"/>
      <c r="AK763" s="48"/>
      <c r="AL763" s="48"/>
      <c r="AM763" s="48"/>
      <c r="AN763" s="48"/>
      <c r="AO763" s="48"/>
      <c r="AP763" s="48"/>
      <c r="AQ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  <c r="AI764" s="48"/>
      <c r="AJ764" s="48"/>
      <c r="AK764" s="48"/>
      <c r="AL764" s="48"/>
      <c r="AM764" s="48"/>
      <c r="AN764" s="48"/>
      <c r="AO764" s="48"/>
      <c r="AP764" s="48"/>
      <c r="AQ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  <c r="AG765" s="48"/>
      <c r="AH765" s="48"/>
      <c r="AI765" s="48"/>
      <c r="AJ765" s="48"/>
      <c r="AK765" s="48"/>
      <c r="AL765" s="48"/>
      <c r="AM765" s="48"/>
      <c r="AN765" s="48"/>
      <c r="AO765" s="48"/>
      <c r="AP765" s="48"/>
      <c r="AQ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  <c r="AG766" s="48"/>
      <c r="AH766" s="48"/>
      <c r="AI766" s="48"/>
      <c r="AJ766" s="48"/>
      <c r="AK766" s="48"/>
      <c r="AL766" s="48"/>
      <c r="AM766" s="48"/>
      <c r="AN766" s="48"/>
      <c r="AO766" s="48"/>
      <c r="AP766" s="48"/>
      <c r="AQ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8"/>
      <c r="AH767" s="48"/>
      <c r="AI767" s="48"/>
      <c r="AJ767" s="48"/>
      <c r="AK767" s="48"/>
      <c r="AL767" s="48"/>
      <c r="AM767" s="48"/>
      <c r="AN767" s="48"/>
      <c r="AO767" s="48"/>
      <c r="AP767" s="48"/>
      <c r="AQ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  <c r="AG768" s="48"/>
      <c r="AH768" s="48"/>
      <c r="AI768" s="48"/>
      <c r="AJ768" s="48"/>
      <c r="AK768" s="48"/>
      <c r="AL768" s="48"/>
      <c r="AM768" s="48"/>
      <c r="AN768" s="48"/>
      <c r="AO768" s="48"/>
      <c r="AP768" s="48"/>
      <c r="AQ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  <c r="AI769" s="48"/>
      <c r="AJ769" s="48"/>
      <c r="AK769" s="48"/>
      <c r="AL769" s="48"/>
      <c r="AM769" s="48"/>
      <c r="AN769" s="48"/>
      <c r="AO769" s="48"/>
      <c r="AP769" s="48"/>
      <c r="AQ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  <c r="AI770" s="48"/>
      <c r="AJ770" s="48"/>
      <c r="AK770" s="48"/>
      <c r="AL770" s="48"/>
      <c r="AM770" s="48"/>
      <c r="AN770" s="48"/>
      <c r="AO770" s="48"/>
      <c r="AP770" s="48"/>
      <c r="AQ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  <c r="AG771" s="48"/>
      <c r="AH771" s="48"/>
      <c r="AI771" s="48"/>
      <c r="AJ771" s="48"/>
      <c r="AK771" s="48"/>
      <c r="AL771" s="48"/>
      <c r="AM771" s="48"/>
      <c r="AN771" s="48"/>
      <c r="AO771" s="48"/>
      <c r="AP771" s="48"/>
      <c r="AQ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48"/>
      <c r="AI772" s="48"/>
      <c r="AJ772" s="48"/>
      <c r="AK772" s="48"/>
      <c r="AL772" s="48"/>
      <c r="AM772" s="48"/>
      <c r="AN772" s="48"/>
      <c r="AO772" s="48"/>
      <c r="AP772" s="48"/>
      <c r="AQ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48"/>
      <c r="AH773" s="48"/>
      <c r="AI773" s="48"/>
      <c r="AJ773" s="48"/>
      <c r="AK773" s="48"/>
      <c r="AL773" s="48"/>
      <c r="AM773" s="48"/>
      <c r="AN773" s="48"/>
      <c r="AO773" s="48"/>
      <c r="AP773" s="48"/>
      <c r="AQ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48"/>
      <c r="AH774" s="48"/>
      <c r="AI774" s="48"/>
      <c r="AJ774" s="48"/>
      <c r="AK774" s="48"/>
      <c r="AL774" s="48"/>
      <c r="AM774" s="48"/>
      <c r="AN774" s="48"/>
      <c r="AO774" s="48"/>
      <c r="AP774" s="48"/>
      <c r="AQ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  <c r="AI775" s="48"/>
      <c r="AJ775" s="48"/>
      <c r="AK775" s="48"/>
      <c r="AL775" s="48"/>
      <c r="AM775" s="48"/>
      <c r="AN775" s="48"/>
      <c r="AO775" s="48"/>
      <c r="AP775" s="48"/>
      <c r="AQ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  <c r="AI776" s="48"/>
      <c r="AJ776" s="48"/>
      <c r="AK776" s="48"/>
      <c r="AL776" s="48"/>
      <c r="AM776" s="48"/>
      <c r="AN776" s="48"/>
      <c r="AO776" s="48"/>
      <c r="AP776" s="48"/>
      <c r="AQ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  <c r="AG777" s="48"/>
      <c r="AH777" s="48"/>
      <c r="AI777" s="48"/>
      <c r="AJ777" s="48"/>
      <c r="AK777" s="48"/>
      <c r="AL777" s="48"/>
      <c r="AM777" s="48"/>
      <c r="AN777" s="48"/>
      <c r="AO777" s="48"/>
      <c r="AP777" s="48"/>
      <c r="AQ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  <c r="AG778" s="48"/>
      <c r="AH778" s="48"/>
      <c r="AI778" s="48"/>
      <c r="AJ778" s="48"/>
      <c r="AK778" s="48"/>
      <c r="AL778" s="48"/>
      <c r="AM778" s="48"/>
      <c r="AN778" s="48"/>
      <c r="AO778" s="48"/>
      <c r="AP778" s="48"/>
      <c r="AQ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  <c r="AG779" s="48"/>
      <c r="AH779" s="48"/>
      <c r="AI779" s="48"/>
      <c r="AJ779" s="48"/>
      <c r="AK779" s="48"/>
      <c r="AL779" s="48"/>
      <c r="AM779" s="48"/>
      <c r="AN779" s="48"/>
      <c r="AO779" s="48"/>
      <c r="AP779" s="48"/>
      <c r="AQ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  <c r="AG780" s="48"/>
      <c r="AH780" s="48"/>
      <c r="AI780" s="48"/>
      <c r="AJ780" s="48"/>
      <c r="AK780" s="48"/>
      <c r="AL780" s="48"/>
      <c r="AM780" s="48"/>
      <c r="AN780" s="48"/>
      <c r="AO780" s="48"/>
      <c r="AP780" s="48"/>
      <c r="AQ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  <c r="AI781" s="48"/>
      <c r="AJ781" s="48"/>
      <c r="AK781" s="48"/>
      <c r="AL781" s="48"/>
      <c r="AM781" s="48"/>
      <c r="AN781" s="48"/>
      <c r="AO781" s="48"/>
      <c r="AP781" s="48"/>
      <c r="AQ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  <c r="AI782" s="48"/>
      <c r="AJ782" s="48"/>
      <c r="AK782" s="48"/>
      <c r="AL782" s="48"/>
      <c r="AM782" s="48"/>
      <c r="AN782" s="48"/>
      <c r="AO782" s="48"/>
      <c r="AP782" s="48"/>
      <c r="AQ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8"/>
      <c r="AI783" s="48"/>
      <c r="AJ783" s="48"/>
      <c r="AK783" s="48"/>
      <c r="AL783" s="48"/>
      <c r="AM783" s="48"/>
      <c r="AN783" s="48"/>
      <c r="AO783" s="48"/>
      <c r="AP783" s="48"/>
      <c r="AQ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  <c r="AG784" s="48"/>
      <c r="AH784" s="48"/>
      <c r="AI784" s="48"/>
      <c r="AJ784" s="48"/>
      <c r="AK784" s="48"/>
      <c r="AL784" s="48"/>
      <c r="AM784" s="48"/>
      <c r="AN784" s="48"/>
      <c r="AO784" s="48"/>
      <c r="AP784" s="48"/>
      <c r="AQ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  <c r="AG785" s="48"/>
      <c r="AH785" s="48"/>
      <c r="AI785" s="48"/>
      <c r="AJ785" s="48"/>
      <c r="AK785" s="48"/>
      <c r="AL785" s="48"/>
      <c r="AM785" s="48"/>
      <c r="AN785" s="48"/>
      <c r="AO785" s="48"/>
      <c r="AP785" s="48"/>
      <c r="AQ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  <c r="AG786" s="48"/>
      <c r="AH786" s="48"/>
      <c r="AI786" s="48"/>
      <c r="AJ786" s="48"/>
      <c r="AK786" s="48"/>
      <c r="AL786" s="48"/>
      <c r="AM786" s="48"/>
      <c r="AN786" s="48"/>
      <c r="AO786" s="48"/>
      <c r="AP786" s="48"/>
      <c r="AQ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  <c r="AI787" s="48"/>
      <c r="AJ787" s="48"/>
      <c r="AK787" s="48"/>
      <c r="AL787" s="48"/>
      <c r="AM787" s="48"/>
      <c r="AN787" s="48"/>
      <c r="AO787" s="48"/>
      <c r="AP787" s="48"/>
      <c r="AQ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  <c r="AI788" s="48"/>
      <c r="AJ788" s="48"/>
      <c r="AK788" s="48"/>
      <c r="AL788" s="48"/>
      <c r="AM788" s="48"/>
      <c r="AN788" s="48"/>
      <c r="AO788" s="48"/>
      <c r="AP788" s="48"/>
      <c r="AQ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8"/>
      <c r="AH789" s="48"/>
      <c r="AI789" s="48"/>
      <c r="AJ789" s="48"/>
      <c r="AK789" s="48"/>
      <c r="AL789" s="48"/>
      <c r="AM789" s="48"/>
      <c r="AN789" s="48"/>
      <c r="AO789" s="48"/>
      <c r="AP789" s="48"/>
      <c r="AQ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  <c r="AG790" s="48"/>
      <c r="AH790" s="48"/>
      <c r="AI790" s="48"/>
      <c r="AJ790" s="48"/>
      <c r="AK790" s="48"/>
      <c r="AL790" s="48"/>
      <c r="AM790" s="48"/>
      <c r="AN790" s="48"/>
      <c r="AO790" s="48"/>
      <c r="AP790" s="48"/>
      <c r="AQ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  <c r="AG791" s="48"/>
      <c r="AH791" s="48"/>
      <c r="AI791" s="48"/>
      <c r="AJ791" s="48"/>
      <c r="AK791" s="48"/>
      <c r="AL791" s="48"/>
      <c r="AM791" s="48"/>
      <c r="AN791" s="48"/>
      <c r="AO791" s="48"/>
      <c r="AP791" s="48"/>
      <c r="AQ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  <c r="AG792" s="48"/>
      <c r="AH792" s="48"/>
      <c r="AI792" s="48"/>
      <c r="AJ792" s="48"/>
      <c r="AK792" s="48"/>
      <c r="AL792" s="48"/>
      <c r="AM792" s="48"/>
      <c r="AN792" s="48"/>
      <c r="AO792" s="48"/>
      <c r="AP792" s="48"/>
      <c r="AQ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  <c r="AI793" s="48"/>
      <c r="AJ793" s="48"/>
      <c r="AK793" s="48"/>
      <c r="AL793" s="48"/>
      <c r="AM793" s="48"/>
      <c r="AN793" s="48"/>
      <c r="AO793" s="48"/>
      <c r="AP793" s="48"/>
      <c r="AQ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  <c r="AI794" s="48"/>
      <c r="AJ794" s="48"/>
      <c r="AK794" s="48"/>
      <c r="AL794" s="48"/>
      <c r="AM794" s="48"/>
      <c r="AN794" s="48"/>
      <c r="AO794" s="48"/>
      <c r="AP794" s="48"/>
      <c r="AQ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  <c r="AG795" s="48"/>
      <c r="AH795" s="48"/>
      <c r="AI795" s="48"/>
      <c r="AJ795" s="48"/>
      <c r="AK795" s="48"/>
      <c r="AL795" s="48"/>
      <c r="AM795" s="48"/>
      <c r="AN795" s="48"/>
      <c r="AO795" s="48"/>
      <c r="AP795" s="48"/>
      <c r="AQ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8"/>
      <c r="AH796" s="48"/>
      <c r="AI796" s="48"/>
      <c r="AJ796" s="48"/>
      <c r="AK796" s="48"/>
      <c r="AL796" s="48"/>
      <c r="AM796" s="48"/>
      <c r="AN796" s="48"/>
      <c r="AO796" s="48"/>
      <c r="AP796" s="48"/>
      <c r="AQ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  <c r="AG797" s="48"/>
      <c r="AH797" s="48"/>
      <c r="AI797" s="48"/>
      <c r="AJ797" s="48"/>
      <c r="AK797" s="48"/>
      <c r="AL797" s="48"/>
      <c r="AM797" s="48"/>
      <c r="AN797" s="48"/>
      <c r="AO797" s="48"/>
      <c r="AP797" s="48"/>
      <c r="AQ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  <c r="AG798" s="48"/>
      <c r="AH798" s="48"/>
      <c r="AI798" s="48"/>
      <c r="AJ798" s="48"/>
      <c r="AK798" s="48"/>
      <c r="AL798" s="48"/>
      <c r="AM798" s="48"/>
      <c r="AN798" s="48"/>
      <c r="AO798" s="48"/>
      <c r="AP798" s="48"/>
      <c r="AQ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  <c r="AI799" s="48"/>
      <c r="AJ799" s="48"/>
      <c r="AK799" s="48"/>
      <c r="AL799" s="48"/>
      <c r="AM799" s="48"/>
      <c r="AN799" s="48"/>
      <c r="AO799" s="48"/>
      <c r="AP799" s="48"/>
      <c r="AQ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  <c r="AI800" s="48"/>
      <c r="AJ800" s="48"/>
      <c r="AK800" s="48"/>
      <c r="AL800" s="48"/>
      <c r="AM800" s="48"/>
      <c r="AN800" s="48"/>
      <c r="AO800" s="48"/>
      <c r="AP800" s="48"/>
      <c r="AQ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  <c r="AG801" s="48"/>
      <c r="AH801" s="48"/>
      <c r="AI801" s="48"/>
      <c r="AJ801" s="48"/>
      <c r="AK801" s="48"/>
      <c r="AL801" s="48"/>
      <c r="AM801" s="48"/>
      <c r="AN801" s="48"/>
      <c r="AO801" s="48"/>
      <c r="AP801" s="48"/>
      <c r="AQ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  <c r="AI802" s="48"/>
      <c r="AJ802" s="48"/>
      <c r="AK802" s="48"/>
      <c r="AL802" s="48"/>
      <c r="AM802" s="48"/>
      <c r="AN802" s="48"/>
      <c r="AO802" s="48"/>
      <c r="AP802" s="48"/>
      <c r="AQ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  <c r="AG803" s="48"/>
      <c r="AH803" s="48"/>
      <c r="AI803" s="48"/>
      <c r="AJ803" s="48"/>
      <c r="AK803" s="48"/>
      <c r="AL803" s="48"/>
      <c r="AM803" s="48"/>
      <c r="AN803" s="48"/>
      <c r="AO803" s="48"/>
      <c r="AP803" s="48"/>
      <c r="AQ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  <c r="AG804" s="48"/>
      <c r="AH804" s="48"/>
      <c r="AI804" s="48"/>
      <c r="AJ804" s="48"/>
      <c r="AK804" s="48"/>
      <c r="AL804" s="48"/>
      <c r="AM804" s="48"/>
      <c r="AN804" s="48"/>
      <c r="AO804" s="48"/>
      <c r="AP804" s="48"/>
      <c r="AQ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  <c r="AI805" s="48"/>
      <c r="AJ805" s="48"/>
      <c r="AK805" s="48"/>
      <c r="AL805" s="48"/>
      <c r="AM805" s="48"/>
      <c r="AN805" s="48"/>
      <c r="AO805" s="48"/>
      <c r="AP805" s="48"/>
      <c r="AQ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  <c r="AI806" s="48"/>
      <c r="AJ806" s="48"/>
      <c r="AK806" s="48"/>
      <c r="AL806" s="48"/>
      <c r="AM806" s="48"/>
      <c r="AN806" s="48"/>
      <c r="AO806" s="48"/>
      <c r="AP806" s="48"/>
      <c r="AQ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  <c r="AG807" s="48"/>
      <c r="AH807" s="48"/>
      <c r="AI807" s="48"/>
      <c r="AJ807" s="48"/>
      <c r="AK807" s="48"/>
      <c r="AL807" s="48"/>
      <c r="AM807" s="48"/>
      <c r="AN807" s="48"/>
      <c r="AO807" s="48"/>
      <c r="AP807" s="48"/>
      <c r="AQ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  <c r="AG808" s="48"/>
      <c r="AH808" s="48"/>
      <c r="AI808" s="48"/>
      <c r="AJ808" s="48"/>
      <c r="AK808" s="48"/>
      <c r="AL808" s="48"/>
      <c r="AM808" s="48"/>
      <c r="AN808" s="48"/>
      <c r="AO808" s="48"/>
      <c r="AP808" s="48"/>
      <c r="AQ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  <c r="AG809" s="48"/>
      <c r="AH809" s="48"/>
      <c r="AI809" s="48"/>
      <c r="AJ809" s="48"/>
      <c r="AK809" s="48"/>
      <c r="AL809" s="48"/>
      <c r="AM809" s="48"/>
      <c r="AN809" s="48"/>
      <c r="AO809" s="48"/>
      <c r="AP809" s="48"/>
      <c r="AQ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  <c r="AG810" s="48"/>
      <c r="AH810" s="48"/>
      <c r="AI810" s="48"/>
      <c r="AJ810" s="48"/>
      <c r="AK810" s="48"/>
      <c r="AL810" s="48"/>
      <c r="AM810" s="48"/>
      <c r="AN810" s="48"/>
      <c r="AO810" s="48"/>
      <c r="AP810" s="48"/>
      <c r="AQ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  <c r="AI811" s="48"/>
      <c r="AJ811" s="48"/>
      <c r="AK811" s="48"/>
      <c r="AL811" s="48"/>
      <c r="AM811" s="48"/>
      <c r="AN811" s="48"/>
      <c r="AO811" s="48"/>
      <c r="AP811" s="48"/>
      <c r="AQ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  <c r="AI812" s="48"/>
      <c r="AJ812" s="48"/>
      <c r="AK812" s="48"/>
      <c r="AL812" s="48"/>
      <c r="AM812" s="48"/>
      <c r="AN812" s="48"/>
      <c r="AO812" s="48"/>
      <c r="AP812" s="48"/>
      <c r="AQ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  <c r="AG813" s="48"/>
      <c r="AH813" s="48"/>
      <c r="AI813" s="48"/>
      <c r="AJ813" s="48"/>
      <c r="AK813" s="48"/>
      <c r="AL813" s="48"/>
      <c r="AM813" s="48"/>
      <c r="AN813" s="48"/>
      <c r="AO813" s="48"/>
      <c r="AP813" s="48"/>
      <c r="AQ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48"/>
      <c r="AH814" s="48"/>
      <c r="AI814" s="48"/>
      <c r="AJ814" s="48"/>
      <c r="AK814" s="48"/>
      <c r="AL814" s="48"/>
      <c r="AM814" s="48"/>
      <c r="AN814" s="48"/>
      <c r="AO814" s="48"/>
      <c r="AP814" s="48"/>
      <c r="AQ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8"/>
      <c r="AH815" s="48"/>
      <c r="AI815" s="48"/>
      <c r="AJ815" s="48"/>
      <c r="AK815" s="48"/>
      <c r="AL815" s="48"/>
      <c r="AM815" s="48"/>
      <c r="AN815" s="48"/>
      <c r="AO815" s="48"/>
      <c r="AP815" s="48"/>
      <c r="AQ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  <c r="AG816" s="48"/>
      <c r="AH816" s="48"/>
      <c r="AI816" s="48"/>
      <c r="AJ816" s="48"/>
      <c r="AK816" s="48"/>
      <c r="AL816" s="48"/>
      <c r="AM816" s="48"/>
      <c r="AN816" s="48"/>
      <c r="AO816" s="48"/>
      <c r="AP816" s="48"/>
      <c r="AQ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  <c r="AI817" s="48"/>
      <c r="AJ817" s="48"/>
      <c r="AK817" s="48"/>
      <c r="AL817" s="48"/>
      <c r="AM817" s="48"/>
      <c r="AN817" s="48"/>
      <c r="AO817" s="48"/>
      <c r="AP817" s="48"/>
      <c r="AQ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  <c r="AI818" s="48"/>
      <c r="AJ818" s="48"/>
      <c r="AK818" s="48"/>
      <c r="AL818" s="48"/>
      <c r="AM818" s="48"/>
      <c r="AN818" s="48"/>
      <c r="AO818" s="48"/>
      <c r="AP818" s="48"/>
      <c r="AQ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  <c r="AG819" s="48"/>
      <c r="AH819" s="48"/>
      <c r="AI819" s="48"/>
      <c r="AJ819" s="48"/>
      <c r="AK819" s="48"/>
      <c r="AL819" s="48"/>
      <c r="AM819" s="48"/>
      <c r="AN819" s="48"/>
      <c r="AO819" s="48"/>
      <c r="AP819" s="48"/>
      <c r="AQ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  <c r="AG820" s="48"/>
      <c r="AH820" s="48"/>
      <c r="AI820" s="48"/>
      <c r="AJ820" s="48"/>
      <c r="AK820" s="48"/>
      <c r="AL820" s="48"/>
      <c r="AM820" s="48"/>
      <c r="AN820" s="48"/>
      <c r="AO820" s="48"/>
      <c r="AP820" s="48"/>
      <c r="AQ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8"/>
      <c r="AH821" s="48"/>
      <c r="AI821" s="48"/>
      <c r="AJ821" s="48"/>
      <c r="AK821" s="48"/>
      <c r="AL821" s="48"/>
      <c r="AM821" s="48"/>
      <c r="AN821" s="48"/>
      <c r="AO821" s="48"/>
      <c r="AP821" s="48"/>
      <c r="AQ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  <c r="AG822" s="48"/>
      <c r="AH822" s="48"/>
      <c r="AI822" s="48"/>
      <c r="AJ822" s="48"/>
      <c r="AK822" s="48"/>
      <c r="AL822" s="48"/>
      <c r="AM822" s="48"/>
      <c r="AN822" s="48"/>
      <c r="AO822" s="48"/>
      <c r="AP822" s="48"/>
      <c r="AQ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  <c r="AI823" s="48"/>
      <c r="AJ823" s="48"/>
      <c r="AK823" s="48"/>
      <c r="AL823" s="48"/>
      <c r="AM823" s="48"/>
      <c r="AN823" s="48"/>
      <c r="AO823" s="48"/>
      <c r="AP823" s="48"/>
      <c r="AQ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  <c r="AI824" s="48"/>
      <c r="AJ824" s="48"/>
      <c r="AK824" s="48"/>
      <c r="AL824" s="48"/>
      <c r="AM824" s="48"/>
      <c r="AN824" s="48"/>
      <c r="AO824" s="48"/>
      <c r="AP824" s="48"/>
      <c r="AQ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  <c r="AG825" s="48"/>
      <c r="AH825" s="48"/>
      <c r="AI825" s="48"/>
      <c r="AJ825" s="48"/>
      <c r="AK825" s="48"/>
      <c r="AL825" s="48"/>
      <c r="AM825" s="48"/>
      <c r="AN825" s="48"/>
      <c r="AO825" s="48"/>
      <c r="AP825" s="48"/>
      <c r="AQ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  <c r="AG826" s="48"/>
      <c r="AH826" s="48"/>
      <c r="AI826" s="48"/>
      <c r="AJ826" s="48"/>
      <c r="AK826" s="48"/>
      <c r="AL826" s="48"/>
      <c r="AM826" s="48"/>
      <c r="AN826" s="48"/>
      <c r="AO826" s="48"/>
      <c r="AP826" s="48"/>
      <c r="AQ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8"/>
      <c r="AH827" s="48"/>
      <c r="AI827" s="48"/>
      <c r="AJ827" s="48"/>
      <c r="AK827" s="48"/>
      <c r="AL827" s="48"/>
      <c r="AM827" s="48"/>
      <c r="AN827" s="48"/>
      <c r="AO827" s="48"/>
      <c r="AP827" s="48"/>
      <c r="AQ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8"/>
      <c r="AH828" s="48"/>
      <c r="AI828" s="48"/>
      <c r="AJ828" s="48"/>
      <c r="AK828" s="48"/>
      <c r="AL828" s="48"/>
      <c r="AM828" s="48"/>
      <c r="AN828" s="48"/>
      <c r="AO828" s="48"/>
      <c r="AP828" s="48"/>
      <c r="AQ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  <c r="AI829" s="48"/>
      <c r="AJ829" s="48"/>
      <c r="AK829" s="48"/>
      <c r="AL829" s="48"/>
      <c r="AM829" s="48"/>
      <c r="AN829" s="48"/>
      <c r="AO829" s="48"/>
      <c r="AP829" s="48"/>
      <c r="AQ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  <c r="AI830" s="48"/>
      <c r="AJ830" s="48"/>
      <c r="AK830" s="48"/>
      <c r="AL830" s="48"/>
      <c r="AM830" s="48"/>
      <c r="AN830" s="48"/>
      <c r="AO830" s="48"/>
      <c r="AP830" s="48"/>
      <c r="AQ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  <c r="AG831" s="48"/>
      <c r="AH831" s="48"/>
      <c r="AI831" s="48"/>
      <c r="AJ831" s="48"/>
      <c r="AK831" s="48"/>
      <c r="AL831" s="48"/>
      <c r="AM831" s="48"/>
      <c r="AN831" s="48"/>
      <c r="AO831" s="48"/>
      <c r="AP831" s="48"/>
      <c r="AQ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48"/>
      <c r="AH832" s="48"/>
      <c r="AI832" s="48"/>
      <c r="AJ832" s="48"/>
      <c r="AK832" s="48"/>
      <c r="AL832" s="48"/>
      <c r="AM832" s="48"/>
      <c r="AN832" s="48"/>
      <c r="AO832" s="48"/>
      <c r="AP832" s="48"/>
      <c r="AQ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48"/>
      <c r="AH833" s="48"/>
      <c r="AI833" s="48"/>
      <c r="AJ833" s="48"/>
      <c r="AK833" s="48"/>
      <c r="AL833" s="48"/>
      <c r="AM833" s="48"/>
      <c r="AN833" s="48"/>
      <c r="AO833" s="48"/>
      <c r="AP833" s="48"/>
      <c r="AQ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8"/>
      <c r="AH834" s="48"/>
      <c r="AI834" s="48"/>
      <c r="AJ834" s="48"/>
      <c r="AK834" s="48"/>
      <c r="AL834" s="48"/>
      <c r="AM834" s="48"/>
      <c r="AN834" s="48"/>
      <c r="AO834" s="48"/>
      <c r="AP834" s="48"/>
      <c r="AQ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  <c r="AI835" s="48"/>
      <c r="AJ835" s="48"/>
      <c r="AK835" s="48"/>
      <c r="AL835" s="48"/>
      <c r="AM835" s="48"/>
      <c r="AN835" s="48"/>
      <c r="AO835" s="48"/>
      <c r="AP835" s="48"/>
      <c r="AQ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  <c r="AI836" s="48"/>
      <c r="AJ836" s="48"/>
      <c r="AK836" s="48"/>
      <c r="AL836" s="48"/>
      <c r="AM836" s="48"/>
      <c r="AN836" s="48"/>
      <c r="AO836" s="48"/>
      <c r="AP836" s="48"/>
      <c r="AQ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  <c r="AG837" s="48"/>
      <c r="AH837" s="48"/>
      <c r="AI837" s="48"/>
      <c r="AJ837" s="48"/>
      <c r="AK837" s="48"/>
      <c r="AL837" s="48"/>
      <c r="AM837" s="48"/>
      <c r="AN837" s="48"/>
      <c r="AO837" s="48"/>
      <c r="AP837" s="48"/>
      <c r="AQ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  <c r="AG838" s="48"/>
      <c r="AH838" s="48"/>
      <c r="AI838" s="48"/>
      <c r="AJ838" s="48"/>
      <c r="AK838" s="48"/>
      <c r="AL838" s="48"/>
      <c r="AM838" s="48"/>
      <c r="AN838" s="48"/>
      <c r="AO838" s="48"/>
      <c r="AP838" s="48"/>
      <c r="AQ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  <c r="AG839" s="48"/>
      <c r="AH839" s="48"/>
      <c r="AI839" s="48"/>
      <c r="AJ839" s="48"/>
      <c r="AK839" s="48"/>
      <c r="AL839" s="48"/>
      <c r="AM839" s="48"/>
      <c r="AN839" s="48"/>
      <c r="AO839" s="48"/>
      <c r="AP839" s="48"/>
      <c r="AQ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8"/>
      <c r="AH840" s="48"/>
      <c r="AI840" s="48"/>
      <c r="AJ840" s="48"/>
      <c r="AK840" s="48"/>
      <c r="AL840" s="48"/>
      <c r="AM840" s="48"/>
      <c r="AN840" s="48"/>
      <c r="AO840" s="48"/>
      <c r="AP840" s="48"/>
      <c r="AQ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  <c r="AI841" s="48"/>
      <c r="AJ841" s="48"/>
      <c r="AK841" s="48"/>
      <c r="AL841" s="48"/>
      <c r="AM841" s="48"/>
      <c r="AN841" s="48"/>
      <c r="AO841" s="48"/>
      <c r="AP841" s="48"/>
      <c r="AQ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  <c r="AI842" s="48"/>
      <c r="AJ842" s="48"/>
      <c r="AK842" s="48"/>
      <c r="AL842" s="48"/>
      <c r="AM842" s="48"/>
      <c r="AN842" s="48"/>
      <c r="AO842" s="48"/>
      <c r="AP842" s="48"/>
      <c r="AQ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  <c r="AG843" s="48"/>
      <c r="AH843" s="48"/>
      <c r="AI843" s="48"/>
      <c r="AJ843" s="48"/>
      <c r="AK843" s="48"/>
      <c r="AL843" s="48"/>
      <c r="AM843" s="48"/>
      <c r="AN843" s="48"/>
      <c r="AO843" s="48"/>
      <c r="AP843" s="48"/>
      <c r="AQ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  <c r="AG844" s="48"/>
      <c r="AH844" s="48"/>
      <c r="AI844" s="48"/>
      <c r="AJ844" s="48"/>
      <c r="AK844" s="48"/>
      <c r="AL844" s="48"/>
      <c r="AM844" s="48"/>
      <c r="AN844" s="48"/>
      <c r="AO844" s="48"/>
      <c r="AP844" s="48"/>
      <c r="AQ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  <c r="AG845" s="48"/>
      <c r="AH845" s="48"/>
      <c r="AI845" s="48"/>
      <c r="AJ845" s="48"/>
      <c r="AK845" s="48"/>
      <c r="AL845" s="48"/>
      <c r="AM845" s="48"/>
      <c r="AN845" s="48"/>
      <c r="AO845" s="48"/>
      <c r="AP845" s="48"/>
      <c r="AQ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8"/>
      <c r="AH846" s="48"/>
      <c r="AI846" s="48"/>
      <c r="AJ846" s="48"/>
      <c r="AK846" s="48"/>
      <c r="AL846" s="48"/>
      <c r="AM846" s="48"/>
      <c r="AN846" s="48"/>
      <c r="AO846" s="48"/>
      <c r="AP846" s="48"/>
      <c r="AQ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  <c r="AI847" s="48"/>
      <c r="AJ847" s="48"/>
      <c r="AK847" s="48"/>
      <c r="AL847" s="48"/>
      <c r="AM847" s="48"/>
      <c r="AN847" s="48"/>
      <c r="AO847" s="48"/>
      <c r="AP847" s="48"/>
      <c r="AQ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  <c r="AI848" s="48"/>
      <c r="AJ848" s="48"/>
      <c r="AK848" s="48"/>
      <c r="AL848" s="48"/>
      <c r="AM848" s="48"/>
      <c r="AN848" s="48"/>
      <c r="AO848" s="48"/>
      <c r="AP848" s="48"/>
      <c r="AQ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  <c r="AG849" s="48"/>
      <c r="AH849" s="48"/>
      <c r="AI849" s="48"/>
      <c r="AJ849" s="48"/>
      <c r="AK849" s="48"/>
      <c r="AL849" s="48"/>
      <c r="AM849" s="48"/>
      <c r="AN849" s="48"/>
      <c r="AO849" s="48"/>
      <c r="AP849" s="48"/>
      <c r="AQ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  <c r="AG850" s="48"/>
      <c r="AH850" s="48"/>
      <c r="AI850" s="48"/>
      <c r="AJ850" s="48"/>
      <c r="AK850" s="48"/>
      <c r="AL850" s="48"/>
      <c r="AM850" s="48"/>
      <c r="AN850" s="48"/>
      <c r="AO850" s="48"/>
      <c r="AP850" s="48"/>
      <c r="AQ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  <c r="AG851" s="48"/>
      <c r="AH851" s="48"/>
      <c r="AI851" s="48"/>
      <c r="AJ851" s="48"/>
      <c r="AK851" s="48"/>
      <c r="AL851" s="48"/>
      <c r="AM851" s="48"/>
      <c r="AN851" s="48"/>
      <c r="AO851" s="48"/>
      <c r="AP851" s="48"/>
      <c r="AQ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  <c r="AG852" s="48"/>
      <c r="AH852" s="48"/>
      <c r="AI852" s="48"/>
      <c r="AJ852" s="48"/>
      <c r="AK852" s="48"/>
      <c r="AL852" s="48"/>
      <c r="AM852" s="48"/>
      <c r="AN852" s="48"/>
      <c r="AO852" s="48"/>
      <c r="AP852" s="48"/>
      <c r="AQ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  <c r="AI853" s="48"/>
      <c r="AJ853" s="48"/>
      <c r="AK853" s="48"/>
      <c r="AL853" s="48"/>
      <c r="AM853" s="48"/>
      <c r="AN853" s="48"/>
      <c r="AO853" s="48"/>
      <c r="AP853" s="48"/>
      <c r="AQ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  <c r="AI854" s="48"/>
      <c r="AJ854" s="48"/>
      <c r="AK854" s="48"/>
      <c r="AL854" s="48"/>
      <c r="AM854" s="48"/>
      <c r="AN854" s="48"/>
      <c r="AO854" s="48"/>
      <c r="AP854" s="48"/>
      <c r="AQ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  <c r="AG855" s="48"/>
      <c r="AH855" s="48"/>
      <c r="AI855" s="48"/>
      <c r="AJ855" s="48"/>
      <c r="AK855" s="48"/>
      <c r="AL855" s="48"/>
      <c r="AM855" s="48"/>
      <c r="AN855" s="48"/>
      <c r="AO855" s="48"/>
      <c r="AP855" s="48"/>
      <c r="AQ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  <c r="AG856" s="48"/>
      <c r="AH856" s="48"/>
      <c r="AI856" s="48"/>
      <c r="AJ856" s="48"/>
      <c r="AK856" s="48"/>
      <c r="AL856" s="48"/>
      <c r="AM856" s="48"/>
      <c r="AN856" s="48"/>
      <c r="AO856" s="48"/>
      <c r="AP856" s="48"/>
      <c r="AQ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  <c r="AG857" s="48"/>
      <c r="AH857" s="48"/>
      <c r="AI857" s="48"/>
      <c r="AJ857" s="48"/>
      <c r="AK857" s="48"/>
      <c r="AL857" s="48"/>
      <c r="AM857" s="48"/>
      <c r="AN857" s="48"/>
      <c r="AO857" s="48"/>
      <c r="AP857" s="48"/>
      <c r="AQ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  <c r="AG858" s="48"/>
      <c r="AH858" s="48"/>
      <c r="AI858" s="48"/>
      <c r="AJ858" s="48"/>
      <c r="AK858" s="48"/>
      <c r="AL858" s="48"/>
      <c r="AM858" s="48"/>
      <c r="AN858" s="48"/>
      <c r="AO858" s="48"/>
      <c r="AP858" s="48"/>
      <c r="AQ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  <c r="AI859" s="48"/>
      <c r="AJ859" s="48"/>
      <c r="AK859" s="48"/>
      <c r="AL859" s="48"/>
      <c r="AM859" s="48"/>
      <c r="AN859" s="48"/>
      <c r="AO859" s="48"/>
      <c r="AP859" s="48"/>
      <c r="AQ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  <c r="AI860" s="48"/>
      <c r="AJ860" s="48"/>
      <c r="AK860" s="48"/>
      <c r="AL860" s="48"/>
      <c r="AM860" s="48"/>
      <c r="AN860" s="48"/>
      <c r="AO860" s="48"/>
      <c r="AP860" s="48"/>
      <c r="AQ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  <c r="AG861" s="48"/>
      <c r="AH861" s="48"/>
      <c r="AI861" s="48"/>
      <c r="AJ861" s="48"/>
      <c r="AK861" s="48"/>
      <c r="AL861" s="48"/>
      <c r="AM861" s="48"/>
      <c r="AN861" s="48"/>
      <c r="AO861" s="48"/>
      <c r="AP861" s="48"/>
      <c r="AQ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  <c r="AG862" s="48"/>
      <c r="AH862" s="48"/>
      <c r="AI862" s="48"/>
      <c r="AJ862" s="48"/>
      <c r="AK862" s="48"/>
      <c r="AL862" s="48"/>
      <c r="AM862" s="48"/>
      <c r="AN862" s="48"/>
      <c r="AO862" s="48"/>
      <c r="AP862" s="48"/>
      <c r="AQ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  <c r="AG863" s="48"/>
      <c r="AH863" s="48"/>
      <c r="AI863" s="48"/>
      <c r="AJ863" s="48"/>
      <c r="AK863" s="48"/>
      <c r="AL863" s="48"/>
      <c r="AM863" s="48"/>
      <c r="AN863" s="48"/>
      <c r="AO863" s="48"/>
      <c r="AP863" s="48"/>
      <c r="AQ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  <c r="AG864" s="48"/>
      <c r="AH864" s="48"/>
      <c r="AI864" s="48"/>
      <c r="AJ864" s="48"/>
      <c r="AK864" s="48"/>
      <c r="AL864" s="48"/>
      <c r="AM864" s="48"/>
      <c r="AN864" s="48"/>
      <c r="AO864" s="48"/>
      <c r="AP864" s="48"/>
      <c r="AQ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  <c r="AI865" s="48"/>
      <c r="AJ865" s="48"/>
      <c r="AK865" s="48"/>
      <c r="AL865" s="48"/>
      <c r="AM865" s="48"/>
      <c r="AN865" s="48"/>
      <c r="AO865" s="48"/>
      <c r="AP865" s="48"/>
      <c r="AQ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  <c r="AI866" s="48"/>
      <c r="AJ866" s="48"/>
      <c r="AK866" s="48"/>
      <c r="AL866" s="48"/>
      <c r="AM866" s="48"/>
      <c r="AN866" s="48"/>
      <c r="AO866" s="48"/>
      <c r="AP866" s="48"/>
      <c r="AQ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  <c r="AG867" s="48"/>
      <c r="AH867" s="48"/>
      <c r="AI867" s="48"/>
      <c r="AJ867" s="48"/>
      <c r="AK867" s="48"/>
      <c r="AL867" s="48"/>
      <c r="AM867" s="48"/>
      <c r="AN867" s="48"/>
      <c r="AO867" s="48"/>
      <c r="AP867" s="48"/>
      <c r="AQ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  <c r="AG868" s="48"/>
      <c r="AH868" s="48"/>
      <c r="AI868" s="48"/>
      <c r="AJ868" s="48"/>
      <c r="AK868" s="48"/>
      <c r="AL868" s="48"/>
      <c r="AM868" s="48"/>
      <c r="AN868" s="48"/>
      <c r="AO868" s="48"/>
      <c r="AP868" s="48"/>
      <c r="AQ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  <c r="AG869" s="48"/>
      <c r="AH869" s="48"/>
      <c r="AI869" s="48"/>
      <c r="AJ869" s="48"/>
      <c r="AK869" s="48"/>
      <c r="AL869" s="48"/>
      <c r="AM869" s="48"/>
      <c r="AN869" s="48"/>
      <c r="AO869" s="48"/>
      <c r="AP869" s="48"/>
      <c r="AQ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48"/>
      <c r="AH870" s="48"/>
      <c r="AI870" s="48"/>
      <c r="AJ870" s="48"/>
      <c r="AK870" s="48"/>
      <c r="AL870" s="48"/>
      <c r="AM870" s="48"/>
      <c r="AN870" s="48"/>
      <c r="AO870" s="48"/>
      <c r="AP870" s="48"/>
      <c r="AQ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  <c r="AI871" s="48"/>
      <c r="AJ871" s="48"/>
      <c r="AK871" s="48"/>
      <c r="AL871" s="48"/>
      <c r="AM871" s="48"/>
      <c r="AN871" s="48"/>
      <c r="AO871" s="48"/>
      <c r="AP871" s="48"/>
      <c r="AQ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  <c r="AI872" s="48"/>
      <c r="AJ872" s="48"/>
      <c r="AK872" s="48"/>
      <c r="AL872" s="48"/>
      <c r="AM872" s="48"/>
      <c r="AN872" s="48"/>
      <c r="AO872" s="48"/>
      <c r="AP872" s="48"/>
      <c r="AQ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  <c r="AG873" s="48"/>
      <c r="AH873" s="48"/>
      <c r="AI873" s="48"/>
      <c r="AJ873" s="48"/>
      <c r="AK873" s="48"/>
      <c r="AL873" s="48"/>
      <c r="AM873" s="48"/>
      <c r="AN873" s="48"/>
      <c r="AO873" s="48"/>
      <c r="AP873" s="48"/>
      <c r="AQ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  <c r="AG874" s="48"/>
      <c r="AH874" s="48"/>
      <c r="AI874" s="48"/>
      <c r="AJ874" s="48"/>
      <c r="AK874" s="48"/>
      <c r="AL874" s="48"/>
      <c r="AM874" s="48"/>
      <c r="AN874" s="48"/>
      <c r="AO874" s="48"/>
      <c r="AP874" s="48"/>
      <c r="AQ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  <c r="AG875" s="48"/>
      <c r="AH875" s="48"/>
      <c r="AI875" s="48"/>
      <c r="AJ875" s="48"/>
      <c r="AK875" s="48"/>
      <c r="AL875" s="48"/>
      <c r="AM875" s="48"/>
      <c r="AN875" s="48"/>
      <c r="AO875" s="48"/>
      <c r="AP875" s="48"/>
      <c r="AQ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  <c r="AG876" s="48"/>
      <c r="AH876" s="48"/>
      <c r="AI876" s="48"/>
      <c r="AJ876" s="48"/>
      <c r="AK876" s="48"/>
      <c r="AL876" s="48"/>
      <c r="AM876" s="48"/>
      <c r="AN876" s="48"/>
      <c r="AO876" s="48"/>
      <c r="AP876" s="48"/>
      <c r="AQ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  <c r="AI877" s="48"/>
      <c r="AJ877" s="48"/>
      <c r="AK877" s="48"/>
      <c r="AL877" s="48"/>
      <c r="AM877" s="48"/>
      <c r="AN877" s="48"/>
      <c r="AO877" s="48"/>
      <c r="AP877" s="48"/>
      <c r="AQ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  <c r="AI878" s="48"/>
      <c r="AJ878" s="48"/>
      <c r="AK878" s="48"/>
      <c r="AL878" s="48"/>
      <c r="AM878" s="48"/>
      <c r="AN878" s="48"/>
      <c r="AO878" s="48"/>
      <c r="AP878" s="48"/>
      <c r="AQ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  <c r="AG879" s="48"/>
      <c r="AH879" s="48"/>
      <c r="AI879" s="48"/>
      <c r="AJ879" s="48"/>
      <c r="AK879" s="48"/>
      <c r="AL879" s="48"/>
      <c r="AM879" s="48"/>
      <c r="AN879" s="48"/>
      <c r="AO879" s="48"/>
      <c r="AP879" s="48"/>
      <c r="AQ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8"/>
      <c r="AH880" s="48"/>
      <c r="AI880" s="48"/>
      <c r="AJ880" s="48"/>
      <c r="AK880" s="48"/>
      <c r="AL880" s="48"/>
      <c r="AM880" s="48"/>
      <c r="AN880" s="48"/>
      <c r="AO880" s="48"/>
      <c r="AP880" s="48"/>
      <c r="AQ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  <c r="AG881" s="48"/>
      <c r="AH881" s="48"/>
      <c r="AI881" s="48"/>
      <c r="AJ881" s="48"/>
      <c r="AK881" s="48"/>
      <c r="AL881" s="48"/>
      <c r="AM881" s="48"/>
      <c r="AN881" s="48"/>
      <c r="AO881" s="48"/>
      <c r="AP881" s="48"/>
      <c r="AQ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  <c r="AB882" s="48"/>
      <c r="AC882" s="48"/>
      <c r="AD882" s="48"/>
      <c r="AE882" s="48"/>
      <c r="AF882" s="48"/>
      <c r="AG882" s="48"/>
      <c r="AH882" s="48"/>
      <c r="AI882" s="48"/>
      <c r="AJ882" s="48"/>
      <c r="AK882" s="48"/>
      <c r="AL882" s="48"/>
      <c r="AM882" s="48"/>
      <c r="AN882" s="48"/>
      <c r="AO882" s="48"/>
      <c r="AP882" s="48"/>
      <c r="AQ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  <c r="AG883" s="48"/>
      <c r="AH883" s="48"/>
      <c r="AI883" s="48"/>
      <c r="AJ883" s="48"/>
      <c r="AK883" s="48"/>
      <c r="AL883" s="48"/>
      <c r="AM883" s="48"/>
      <c r="AN883" s="48"/>
      <c r="AO883" s="48"/>
      <c r="AP883" s="48"/>
      <c r="AQ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8"/>
      <c r="AI884" s="48"/>
      <c r="AJ884" s="48"/>
      <c r="AK884" s="48"/>
      <c r="AL884" s="48"/>
      <c r="AM884" s="48"/>
      <c r="AN884" s="48"/>
      <c r="AO884" s="48"/>
      <c r="AP884" s="48"/>
      <c r="AQ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  <c r="AG885" s="48"/>
      <c r="AH885" s="48"/>
      <c r="AI885" s="48"/>
      <c r="AJ885" s="48"/>
      <c r="AK885" s="48"/>
      <c r="AL885" s="48"/>
      <c r="AM885" s="48"/>
      <c r="AN885" s="48"/>
      <c r="AO885" s="48"/>
      <c r="AP885" s="48"/>
      <c r="AQ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  <c r="AB886" s="48"/>
      <c r="AC886" s="48"/>
      <c r="AD886" s="48"/>
      <c r="AE886" s="48"/>
      <c r="AF886" s="48"/>
      <c r="AG886" s="48"/>
      <c r="AH886" s="48"/>
      <c r="AI886" s="48"/>
      <c r="AJ886" s="48"/>
      <c r="AK886" s="48"/>
      <c r="AL886" s="48"/>
      <c r="AM886" s="48"/>
      <c r="AN886" s="48"/>
      <c r="AO886" s="48"/>
      <c r="AP886" s="48"/>
      <c r="AQ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8"/>
      <c r="AH887" s="48"/>
      <c r="AI887" s="48"/>
      <c r="AJ887" s="48"/>
      <c r="AK887" s="48"/>
      <c r="AL887" s="48"/>
      <c r="AM887" s="48"/>
      <c r="AN887" s="48"/>
      <c r="AO887" s="48"/>
      <c r="AP887" s="48"/>
      <c r="AQ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  <c r="AB888" s="48"/>
      <c r="AC888" s="48"/>
      <c r="AD888" s="48"/>
      <c r="AE888" s="48"/>
      <c r="AF888" s="48"/>
      <c r="AG888" s="48"/>
      <c r="AH888" s="48"/>
      <c r="AI888" s="48"/>
      <c r="AJ888" s="48"/>
      <c r="AK888" s="48"/>
      <c r="AL888" s="48"/>
      <c r="AM888" s="48"/>
      <c r="AN888" s="48"/>
      <c r="AO888" s="48"/>
      <c r="AP888" s="48"/>
      <c r="AQ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  <c r="AG889" s="48"/>
      <c r="AH889" s="48"/>
      <c r="AI889" s="48"/>
      <c r="AJ889" s="48"/>
      <c r="AK889" s="48"/>
      <c r="AL889" s="48"/>
      <c r="AM889" s="48"/>
      <c r="AN889" s="48"/>
      <c r="AO889" s="48"/>
      <c r="AP889" s="48"/>
      <c r="AQ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  <c r="AG890" s="48"/>
      <c r="AH890" s="48"/>
      <c r="AI890" s="48"/>
      <c r="AJ890" s="48"/>
      <c r="AK890" s="48"/>
      <c r="AL890" s="48"/>
      <c r="AM890" s="48"/>
      <c r="AN890" s="48"/>
      <c r="AO890" s="48"/>
      <c r="AP890" s="48"/>
      <c r="AQ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  <c r="AG891" s="48"/>
      <c r="AH891" s="48"/>
      <c r="AI891" s="48"/>
      <c r="AJ891" s="48"/>
      <c r="AK891" s="48"/>
      <c r="AL891" s="48"/>
      <c r="AM891" s="48"/>
      <c r="AN891" s="48"/>
      <c r="AO891" s="48"/>
      <c r="AP891" s="48"/>
      <c r="AQ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  <c r="AB892" s="48"/>
      <c r="AC892" s="48"/>
      <c r="AD892" s="48"/>
      <c r="AE892" s="48"/>
      <c r="AF892" s="48"/>
      <c r="AG892" s="48"/>
      <c r="AH892" s="48"/>
      <c r="AI892" s="48"/>
      <c r="AJ892" s="48"/>
      <c r="AK892" s="48"/>
      <c r="AL892" s="48"/>
      <c r="AM892" s="48"/>
      <c r="AN892" s="48"/>
      <c r="AO892" s="48"/>
      <c r="AP892" s="48"/>
      <c r="AQ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  <c r="AB893" s="48"/>
      <c r="AC893" s="48"/>
      <c r="AD893" s="48"/>
      <c r="AE893" s="48"/>
      <c r="AF893" s="48"/>
      <c r="AG893" s="48"/>
      <c r="AH893" s="48"/>
      <c r="AI893" s="48"/>
      <c r="AJ893" s="48"/>
      <c r="AK893" s="48"/>
      <c r="AL893" s="48"/>
      <c r="AM893" s="48"/>
      <c r="AN893" s="48"/>
      <c r="AO893" s="48"/>
      <c r="AP893" s="48"/>
      <c r="AQ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8"/>
      <c r="AH894" s="48"/>
      <c r="AI894" s="48"/>
      <c r="AJ894" s="48"/>
      <c r="AK894" s="48"/>
      <c r="AL894" s="48"/>
      <c r="AM894" s="48"/>
      <c r="AN894" s="48"/>
      <c r="AO894" s="48"/>
      <c r="AP894" s="48"/>
      <c r="AQ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8"/>
      <c r="AH895" s="48"/>
      <c r="AI895" s="48"/>
      <c r="AJ895" s="48"/>
      <c r="AK895" s="48"/>
      <c r="AL895" s="48"/>
      <c r="AM895" s="48"/>
      <c r="AN895" s="48"/>
      <c r="AO895" s="48"/>
      <c r="AP895" s="48"/>
      <c r="AQ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  <c r="AB896" s="48"/>
      <c r="AC896" s="48"/>
      <c r="AD896" s="48"/>
      <c r="AE896" s="48"/>
      <c r="AF896" s="48"/>
      <c r="AG896" s="48"/>
      <c r="AH896" s="48"/>
      <c r="AI896" s="48"/>
      <c r="AJ896" s="48"/>
      <c r="AK896" s="48"/>
      <c r="AL896" s="48"/>
      <c r="AM896" s="48"/>
      <c r="AN896" s="48"/>
      <c r="AO896" s="48"/>
      <c r="AP896" s="48"/>
      <c r="AQ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  <c r="AB897" s="48"/>
      <c r="AC897" s="48"/>
      <c r="AD897" s="48"/>
      <c r="AE897" s="48"/>
      <c r="AF897" s="48"/>
      <c r="AG897" s="48"/>
      <c r="AH897" s="48"/>
      <c r="AI897" s="48"/>
      <c r="AJ897" s="48"/>
      <c r="AK897" s="48"/>
      <c r="AL897" s="48"/>
      <c r="AM897" s="48"/>
      <c r="AN897" s="48"/>
      <c r="AO897" s="48"/>
      <c r="AP897" s="48"/>
      <c r="AQ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  <c r="AG898" s="48"/>
      <c r="AH898" s="48"/>
      <c r="AI898" s="48"/>
      <c r="AJ898" s="48"/>
      <c r="AK898" s="48"/>
      <c r="AL898" s="48"/>
      <c r="AM898" s="48"/>
      <c r="AN898" s="48"/>
      <c r="AO898" s="48"/>
      <c r="AP898" s="48"/>
      <c r="AQ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  <c r="AG899" s="48"/>
      <c r="AH899" s="48"/>
      <c r="AI899" s="48"/>
      <c r="AJ899" s="48"/>
      <c r="AK899" s="48"/>
      <c r="AL899" s="48"/>
      <c r="AM899" s="48"/>
      <c r="AN899" s="48"/>
      <c r="AO899" s="48"/>
      <c r="AP899" s="48"/>
      <c r="AQ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  <c r="AG900" s="48"/>
      <c r="AH900" s="48"/>
      <c r="AI900" s="48"/>
      <c r="AJ900" s="48"/>
      <c r="AK900" s="48"/>
      <c r="AL900" s="48"/>
      <c r="AM900" s="48"/>
      <c r="AN900" s="48"/>
      <c r="AO900" s="48"/>
      <c r="AP900" s="48"/>
      <c r="AQ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  <c r="AG901" s="48"/>
      <c r="AH901" s="48"/>
      <c r="AI901" s="48"/>
      <c r="AJ901" s="48"/>
      <c r="AK901" s="48"/>
      <c r="AL901" s="48"/>
      <c r="AM901" s="48"/>
      <c r="AN901" s="48"/>
      <c r="AO901" s="48"/>
      <c r="AP901" s="48"/>
      <c r="AQ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8"/>
      <c r="AH902" s="48"/>
      <c r="AI902" s="48"/>
      <c r="AJ902" s="48"/>
      <c r="AK902" s="48"/>
      <c r="AL902" s="48"/>
      <c r="AM902" s="48"/>
      <c r="AN902" s="48"/>
      <c r="AO902" s="48"/>
      <c r="AP902" s="48"/>
      <c r="AQ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  <c r="AG903" s="48"/>
      <c r="AH903" s="48"/>
      <c r="AI903" s="48"/>
      <c r="AJ903" s="48"/>
      <c r="AK903" s="48"/>
      <c r="AL903" s="48"/>
      <c r="AM903" s="48"/>
      <c r="AN903" s="48"/>
      <c r="AO903" s="48"/>
      <c r="AP903" s="48"/>
      <c r="AQ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  <c r="AG904" s="48"/>
      <c r="AH904" s="48"/>
      <c r="AI904" s="48"/>
      <c r="AJ904" s="48"/>
      <c r="AK904" s="48"/>
      <c r="AL904" s="48"/>
      <c r="AM904" s="48"/>
      <c r="AN904" s="48"/>
      <c r="AO904" s="48"/>
      <c r="AP904" s="48"/>
      <c r="AQ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  <c r="AG905" s="48"/>
      <c r="AH905" s="48"/>
      <c r="AI905" s="48"/>
      <c r="AJ905" s="48"/>
      <c r="AK905" s="48"/>
      <c r="AL905" s="48"/>
      <c r="AM905" s="48"/>
      <c r="AN905" s="48"/>
      <c r="AO905" s="48"/>
      <c r="AP905" s="48"/>
      <c r="AQ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  <c r="AG906" s="48"/>
      <c r="AH906" s="48"/>
      <c r="AI906" s="48"/>
      <c r="AJ906" s="48"/>
      <c r="AK906" s="48"/>
      <c r="AL906" s="48"/>
      <c r="AM906" s="48"/>
      <c r="AN906" s="48"/>
      <c r="AO906" s="48"/>
      <c r="AP906" s="48"/>
      <c r="AQ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  <c r="AB907" s="48"/>
      <c r="AC907" s="48"/>
      <c r="AD907" s="48"/>
      <c r="AE907" s="48"/>
      <c r="AF907" s="48"/>
      <c r="AG907" s="48"/>
      <c r="AH907" s="48"/>
      <c r="AI907" s="48"/>
      <c r="AJ907" s="48"/>
      <c r="AK907" s="48"/>
      <c r="AL907" s="48"/>
      <c r="AM907" s="48"/>
      <c r="AN907" s="48"/>
      <c r="AO907" s="48"/>
      <c r="AP907" s="48"/>
      <c r="AQ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  <c r="AB908" s="48"/>
      <c r="AC908" s="48"/>
      <c r="AD908" s="48"/>
      <c r="AE908" s="48"/>
      <c r="AF908" s="48"/>
      <c r="AG908" s="48"/>
      <c r="AH908" s="48"/>
      <c r="AI908" s="48"/>
      <c r="AJ908" s="48"/>
      <c r="AK908" s="48"/>
      <c r="AL908" s="48"/>
      <c r="AM908" s="48"/>
      <c r="AN908" s="48"/>
      <c r="AO908" s="48"/>
      <c r="AP908" s="48"/>
      <c r="AQ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8"/>
      <c r="AH909" s="48"/>
      <c r="AI909" s="48"/>
      <c r="AJ909" s="48"/>
      <c r="AK909" s="48"/>
      <c r="AL909" s="48"/>
      <c r="AM909" s="48"/>
      <c r="AN909" s="48"/>
      <c r="AO909" s="48"/>
      <c r="AP909" s="48"/>
      <c r="AQ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  <c r="AB910" s="48"/>
      <c r="AC910" s="48"/>
      <c r="AD910" s="48"/>
      <c r="AE910" s="48"/>
      <c r="AF910" s="48"/>
      <c r="AG910" s="48"/>
      <c r="AH910" s="48"/>
      <c r="AI910" s="48"/>
      <c r="AJ910" s="48"/>
      <c r="AK910" s="48"/>
      <c r="AL910" s="48"/>
      <c r="AM910" s="48"/>
      <c r="AN910" s="48"/>
      <c r="AO910" s="48"/>
      <c r="AP910" s="48"/>
      <c r="AQ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  <c r="AB911" s="48"/>
      <c r="AC911" s="48"/>
      <c r="AD911" s="48"/>
      <c r="AE911" s="48"/>
      <c r="AF911" s="48"/>
      <c r="AG911" s="48"/>
      <c r="AH911" s="48"/>
      <c r="AI911" s="48"/>
      <c r="AJ911" s="48"/>
      <c r="AK911" s="48"/>
      <c r="AL911" s="48"/>
      <c r="AM911" s="48"/>
      <c r="AN911" s="48"/>
      <c r="AO911" s="48"/>
      <c r="AP911" s="48"/>
      <c r="AQ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  <c r="AB912" s="48"/>
      <c r="AC912" s="48"/>
      <c r="AD912" s="48"/>
      <c r="AE912" s="48"/>
      <c r="AF912" s="48"/>
      <c r="AG912" s="48"/>
      <c r="AH912" s="48"/>
      <c r="AI912" s="48"/>
      <c r="AJ912" s="48"/>
      <c r="AK912" s="48"/>
      <c r="AL912" s="48"/>
      <c r="AM912" s="48"/>
      <c r="AN912" s="48"/>
      <c r="AO912" s="48"/>
      <c r="AP912" s="48"/>
      <c r="AQ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  <c r="AB913" s="48"/>
      <c r="AC913" s="48"/>
      <c r="AD913" s="48"/>
      <c r="AE913" s="48"/>
      <c r="AF913" s="48"/>
      <c r="AG913" s="48"/>
      <c r="AH913" s="48"/>
      <c r="AI913" s="48"/>
      <c r="AJ913" s="48"/>
      <c r="AK913" s="48"/>
      <c r="AL913" s="48"/>
      <c r="AM913" s="48"/>
      <c r="AN913" s="48"/>
      <c r="AO913" s="48"/>
      <c r="AP913" s="48"/>
      <c r="AQ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  <c r="AB914" s="48"/>
      <c r="AC914" s="48"/>
      <c r="AD914" s="48"/>
      <c r="AE914" s="48"/>
      <c r="AF914" s="48"/>
      <c r="AG914" s="48"/>
      <c r="AH914" s="48"/>
      <c r="AI914" s="48"/>
      <c r="AJ914" s="48"/>
      <c r="AK914" s="48"/>
      <c r="AL914" s="48"/>
      <c r="AM914" s="48"/>
      <c r="AN914" s="48"/>
      <c r="AO914" s="48"/>
      <c r="AP914" s="48"/>
      <c r="AQ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  <c r="AB915" s="48"/>
      <c r="AC915" s="48"/>
      <c r="AD915" s="48"/>
      <c r="AE915" s="48"/>
      <c r="AF915" s="48"/>
      <c r="AG915" s="48"/>
      <c r="AH915" s="48"/>
      <c r="AI915" s="48"/>
      <c r="AJ915" s="48"/>
      <c r="AK915" s="48"/>
      <c r="AL915" s="48"/>
      <c r="AM915" s="48"/>
      <c r="AN915" s="48"/>
      <c r="AO915" s="48"/>
      <c r="AP915" s="48"/>
      <c r="AQ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  <c r="AB916" s="48"/>
      <c r="AC916" s="48"/>
      <c r="AD916" s="48"/>
      <c r="AE916" s="48"/>
      <c r="AF916" s="48"/>
      <c r="AG916" s="48"/>
      <c r="AH916" s="48"/>
      <c r="AI916" s="48"/>
      <c r="AJ916" s="48"/>
      <c r="AK916" s="48"/>
      <c r="AL916" s="48"/>
      <c r="AM916" s="48"/>
      <c r="AN916" s="48"/>
      <c r="AO916" s="48"/>
      <c r="AP916" s="48"/>
      <c r="AQ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8"/>
      <c r="AH917" s="48"/>
      <c r="AI917" s="48"/>
      <c r="AJ917" s="48"/>
      <c r="AK917" s="48"/>
      <c r="AL917" s="48"/>
      <c r="AM917" s="48"/>
      <c r="AN917" s="48"/>
      <c r="AO917" s="48"/>
      <c r="AP917" s="48"/>
      <c r="AQ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8"/>
      <c r="AH918" s="48"/>
      <c r="AI918" s="48"/>
      <c r="AJ918" s="48"/>
      <c r="AK918" s="48"/>
      <c r="AL918" s="48"/>
      <c r="AM918" s="48"/>
      <c r="AN918" s="48"/>
      <c r="AO918" s="48"/>
      <c r="AP918" s="48"/>
      <c r="AQ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  <c r="AB919" s="48"/>
      <c r="AC919" s="48"/>
      <c r="AD919" s="48"/>
      <c r="AE919" s="48"/>
      <c r="AF919" s="48"/>
      <c r="AG919" s="48"/>
      <c r="AH919" s="48"/>
      <c r="AI919" s="48"/>
      <c r="AJ919" s="48"/>
      <c r="AK919" s="48"/>
      <c r="AL919" s="48"/>
      <c r="AM919" s="48"/>
      <c r="AN919" s="48"/>
      <c r="AO919" s="48"/>
      <c r="AP919" s="48"/>
      <c r="AQ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  <c r="AB920" s="48"/>
      <c r="AC920" s="48"/>
      <c r="AD920" s="48"/>
      <c r="AE920" s="48"/>
      <c r="AF920" s="48"/>
      <c r="AG920" s="48"/>
      <c r="AH920" s="48"/>
      <c r="AI920" s="48"/>
      <c r="AJ920" s="48"/>
      <c r="AK920" s="48"/>
      <c r="AL920" s="48"/>
      <c r="AM920" s="48"/>
      <c r="AN920" s="48"/>
      <c r="AO920" s="48"/>
      <c r="AP920" s="48"/>
      <c r="AQ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  <c r="AI921" s="48"/>
      <c r="AJ921" s="48"/>
      <c r="AK921" s="48"/>
      <c r="AL921" s="48"/>
      <c r="AM921" s="48"/>
      <c r="AN921" s="48"/>
      <c r="AO921" s="48"/>
      <c r="AP921" s="48"/>
      <c r="AQ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  <c r="AI922" s="48"/>
      <c r="AJ922" s="48"/>
      <c r="AK922" s="48"/>
      <c r="AL922" s="48"/>
      <c r="AM922" s="48"/>
      <c r="AN922" s="48"/>
      <c r="AO922" s="48"/>
      <c r="AP922" s="48"/>
      <c r="AQ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  <c r="AB923" s="48"/>
      <c r="AC923" s="48"/>
      <c r="AD923" s="48"/>
      <c r="AE923" s="48"/>
      <c r="AF923" s="48"/>
      <c r="AG923" s="48"/>
      <c r="AH923" s="48"/>
      <c r="AI923" s="48"/>
      <c r="AJ923" s="48"/>
      <c r="AK923" s="48"/>
      <c r="AL923" s="48"/>
      <c r="AM923" s="48"/>
      <c r="AN923" s="48"/>
      <c r="AO923" s="48"/>
      <c r="AP923" s="48"/>
      <c r="AQ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  <c r="AG924" s="48"/>
      <c r="AH924" s="48"/>
      <c r="AI924" s="48"/>
      <c r="AJ924" s="48"/>
      <c r="AK924" s="48"/>
      <c r="AL924" s="48"/>
      <c r="AM924" s="48"/>
      <c r="AN924" s="48"/>
      <c r="AO924" s="48"/>
      <c r="AP924" s="48"/>
      <c r="AQ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  <c r="AG925" s="48"/>
      <c r="AH925" s="48"/>
      <c r="AI925" s="48"/>
      <c r="AJ925" s="48"/>
      <c r="AK925" s="48"/>
      <c r="AL925" s="48"/>
      <c r="AM925" s="48"/>
      <c r="AN925" s="48"/>
      <c r="AO925" s="48"/>
      <c r="AP925" s="48"/>
      <c r="AQ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8"/>
      <c r="AH926" s="48"/>
      <c r="AI926" s="48"/>
      <c r="AJ926" s="48"/>
      <c r="AK926" s="48"/>
      <c r="AL926" s="48"/>
      <c r="AM926" s="48"/>
      <c r="AN926" s="48"/>
      <c r="AO926" s="48"/>
      <c r="AP926" s="48"/>
      <c r="AQ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48"/>
      <c r="AH927" s="48"/>
      <c r="AI927" s="48"/>
      <c r="AJ927" s="48"/>
      <c r="AK927" s="48"/>
      <c r="AL927" s="48"/>
      <c r="AM927" s="48"/>
      <c r="AN927" s="48"/>
      <c r="AO927" s="48"/>
      <c r="AP927" s="48"/>
      <c r="AQ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8"/>
      <c r="AI928" s="48"/>
      <c r="AJ928" s="48"/>
      <c r="AK928" s="48"/>
      <c r="AL928" s="48"/>
      <c r="AM928" s="48"/>
      <c r="AN928" s="48"/>
      <c r="AO928" s="48"/>
      <c r="AP928" s="48"/>
      <c r="AQ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  <c r="AB929" s="48"/>
      <c r="AC929" s="48"/>
      <c r="AD929" s="48"/>
      <c r="AE929" s="48"/>
      <c r="AF929" s="48"/>
      <c r="AG929" s="48"/>
      <c r="AH929" s="48"/>
      <c r="AI929" s="48"/>
      <c r="AJ929" s="48"/>
      <c r="AK929" s="48"/>
      <c r="AL929" s="48"/>
      <c r="AM929" s="48"/>
      <c r="AN929" s="48"/>
      <c r="AO929" s="48"/>
      <c r="AP929" s="48"/>
      <c r="AQ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  <c r="AG930" s="48"/>
      <c r="AH930" s="48"/>
      <c r="AI930" s="48"/>
      <c r="AJ930" s="48"/>
      <c r="AK930" s="48"/>
      <c r="AL930" s="48"/>
      <c r="AM930" s="48"/>
      <c r="AN930" s="48"/>
      <c r="AO930" s="48"/>
      <c r="AP930" s="48"/>
      <c r="AQ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  <c r="AG931" s="48"/>
      <c r="AH931" s="48"/>
      <c r="AI931" s="48"/>
      <c r="AJ931" s="48"/>
      <c r="AK931" s="48"/>
      <c r="AL931" s="48"/>
      <c r="AM931" s="48"/>
      <c r="AN931" s="48"/>
      <c r="AO931" s="48"/>
      <c r="AP931" s="48"/>
      <c r="AQ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48"/>
      <c r="AI932" s="48"/>
      <c r="AJ932" s="48"/>
      <c r="AK932" s="48"/>
      <c r="AL932" s="48"/>
      <c r="AM932" s="48"/>
      <c r="AN932" s="48"/>
      <c r="AO932" s="48"/>
      <c r="AP932" s="48"/>
      <c r="AQ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  <c r="AI933" s="48"/>
      <c r="AJ933" s="48"/>
      <c r="AK933" s="48"/>
      <c r="AL933" s="48"/>
      <c r="AM933" s="48"/>
      <c r="AN933" s="48"/>
      <c r="AO933" s="48"/>
      <c r="AP933" s="48"/>
      <c r="AQ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  <c r="AI934" s="48"/>
      <c r="AJ934" s="48"/>
      <c r="AK934" s="48"/>
      <c r="AL934" s="48"/>
      <c r="AM934" s="48"/>
      <c r="AN934" s="48"/>
      <c r="AO934" s="48"/>
      <c r="AP934" s="48"/>
      <c r="AQ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8"/>
      <c r="AH935" s="48"/>
      <c r="AI935" s="48"/>
      <c r="AJ935" s="48"/>
      <c r="AK935" s="48"/>
      <c r="AL935" s="48"/>
      <c r="AM935" s="48"/>
      <c r="AN935" s="48"/>
      <c r="AO935" s="48"/>
      <c r="AP935" s="48"/>
      <c r="AQ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  <c r="AB936" s="48"/>
      <c r="AC936" s="48"/>
      <c r="AD936" s="48"/>
      <c r="AE936" s="48"/>
      <c r="AF936" s="48"/>
      <c r="AG936" s="48"/>
      <c r="AH936" s="48"/>
      <c r="AI936" s="48"/>
      <c r="AJ936" s="48"/>
      <c r="AK936" s="48"/>
      <c r="AL936" s="48"/>
      <c r="AM936" s="48"/>
      <c r="AN936" s="48"/>
      <c r="AO936" s="48"/>
      <c r="AP936" s="48"/>
      <c r="AQ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  <c r="AB937" s="48"/>
      <c r="AC937" s="48"/>
      <c r="AD937" s="48"/>
      <c r="AE937" s="48"/>
      <c r="AF937" s="48"/>
      <c r="AG937" s="48"/>
      <c r="AH937" s="48"/>
      <c r="AI937" s="48"/>
      <c r="AJ937" s="48"/>
      <c r="AK937" s="48"/>
      <c r="AL937" s="48"/>
      <c r="AM937" s="48"/>
      <c r="AN937" s="48"/>
      <c r="AO937" s="48"/>
      <c r="AP937" s="48"/>
      <c r="AQ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  <c r="AG938" s="48"/>
      <c r="AH938" s="48"/>
      <c r="AI938" s="48"/>
      <c r="AJ938" s="48"/>
      <c r="AK938" s="48"/>
      <c r="AL938" s="48"/>
      <c r="AM938" s="48"/>
      <c r="AN938" s="48"/>
      <c r="AO938" s="48"/>
      <c r="AP938" s="48"/>
      <c r="AQ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48"/>
      <c r="AI939" s="48"/>
      <c r="AJ939" s="48"/>
      <c r="AK939" s="48"/>
      <c r="AL939" s="48"/>
      <c r="AM939" s="48"/>
      <c r="AN939" s="48"/>
      <c r="AO939" s="48"/>
      <c r="AP939" s="48"/>
      <c r="AQ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  <c r="AG940" s="48"/>
      <c r="AH940" s="48"/>
      <c r="AI940" s="48"/>
      <c r="AJ940" s="48"/>
      <c r="AK940" s="48"/>
      <c r="AL940" s="48"/>
      <c r="AM940" s="48"/>
      <c r="AN940" s="48"/>
      <c r="AO940" s="48"/>
      <c r="AP940" s="48"/>
      <c r="AQ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  <c r="AG941" s="48"/>
      <c r="AH941" s="48"/>
      <c r="AI941" s="48"/>
      <c r="AJ941" s="48"/>
      <c r="AK941" s="48"/>
      <c r="AL941" s="48"/>
      <c r="AM941" s="48"/>
      <c r="AN941" s="48"/>
      <c r="AO941" s="48"/>
      <c r="AP941" s="48"/>
      <c r="AQ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  <c r="AG942" s="48"/>
      <c r="AH942" s="48"/>
      <c r="AI942" s="48"/>
      <c r="AJ942" s="48"/>
      <c r="AK942" s="48"/>
      <c r="AL942" s="48"/>
      <c r="AM942" s="48"/>
      <c r="AN942" s="48"/>
      <c r="AO942" s="48"/>
      <c r="AP942" s="48"/>
      <c r="AQ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8"/>
      <c r="AH943" s="48"/>
      <c r="AI943" s="48"/>
      <c r="AJ943" s="48"/>
      <c r="AK943" s="48"/>
      <c r="AL943" s="48"/>
      <c r="AM943" s="48"/>
      <c r="AN943" s="48"/>
      <c r="AO943" s="48"/>
      <c r="AP943" s="48"/>
      <c r="AQ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  <c r="AG944" s="48"/>
      <c r="AH944" s="48"/>
      <c r="AI944" s="48"/>
      <c r="AJ944" s="48"/>
      <c r="AK944" s="48"/>
      <c r="AL944" s="48"/>
      <c r="AM944" s="48"/>
      <c r="AN944" s="48"/>
      <c r="AO944" s="48"/>
      <c r="AP944" s="48"/>
      <c r="AQ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  <c r="AG945" s="48"/>
      <c r="AH945" s="48"/>
      <c r="AI945" s="48"/>
      <c r="AJ945" s="48"/>
      <c r="AK945" s="48"/>
      <c r="AL945" s="48"/>
      <c r="AM945" s="48"/>
      <c r="AN945" s="48"/>
      <c r="AO945" s="48"/>
      <c r="AP945" s="48"/>
      <c r="AQ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  <c r="AG946" s="48"/>
      <c r="AH946" s="48"/>
      <c r="AI946" s="48"/>
      <c r="AJ946" s="48"/>
      <c r="AK946" s="48"/>
      <c r="AL946" s="48"/>
      <c r="AM946" s="48"/>
      <c r="AN946" s="48"/>
      <c r="AO946" s="48"/>
      <c r="AP946" s="48"/>
      <c r="AQ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  <c r="AB947" s="48"/>
      <c r="AC947" s="48"/>
      <c r="AD947" s="48"/>
      <c r="AE947" s="48"/>
      <c r="AF947" s="48"/>
      <c r="AG947" s="48"/>
      <c r="AH947" s="48"/>
      <c r="AI947" s="48"/>
      <c r="AJ947" s="48"/>
      <c r="AK947" s="48"/>
      <c r="AL947" s="48"/>
      <c r="AM947" s="48"/>
      <c r="AN947" s="48"/>
      <c r="AO947" s="48"/>
      <c r="AP947" s="48"/>
      <c r="AQ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  <c r="AB948" s="48"/>
      <c r="AC948" s="48"/>
      <c r="AD948" s="48"/>
      <c r="AE948" s="48"/>
      <c r="AF948" s="48"/>
      <c r="AG948" s="48"/>
      <c r="AH948" s="48"/>
      <c r="AI948" s="48"/>
      <c r="AJ948" s="48"/>
      <c r="AK948" s="48"/>
      <c r="AL948" s="48"/>
      <c r="AM948" s="48"/>
      <c r="AN948" s="48"/>
      <c r="AO948" s="48"/>
      <c r="AP948" s="48"/>
      <c r="AQ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  <c r="AB949" s="48"/>
      <c r="AC949" s="48"/>
      <c r="AD949" s="48"/>
      <c r="AE949" s="48"/>
      <c r="AF949" s="48"/>
      <c r="AG949" s="48"/>
      <c r="AH949" s="48"/>
      <c r="AI949" s="48"/>
      <c r="AJ949" s="48"/>
      <c r="AK949" s="48"/>
      <c r="AL949" s="48"/>
      <c r="AM949" s="48"/>
      <c r="AN949" s="48"/>
      <c r="AO949" s="48"/>
      <c r="AP949" s="48"/>
      <c r="AQ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  <c r="AB950" s="48"/>
      <c r="AC950" s="48"/>
      <c r="AD950" s="48"/>
      <c r="AE950" s="48"/>
      <c r="AF950" s="48"/>
      <c r="AG950" s="48"/>
      <c r="AH950" s="48"/>
      <c r="AI950" s="48"/>
      <c r="AJ950" s="48"/>
      <c r="AK950" s="48"/>
      <c r="AL950" s="48"/>
      <c r="AM950" s="48"/>
      <c r="AN950" s="48"/>
      <c r="AO950" s="48"/>
      <c r="AP950" s="48"/>
      <c r="AQ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8"/>
      <c r="AH951" s="48"/>
      <c r="AI951" s="48"/>
      <c r="AJ951" s="48"/>
      <c r="AK951" s="48"/>
      <c r="AL951" s="48"/>
      <c r="AM951" s="48"/>
      <c r="AN951" s="48"/>
      <c r="AO951" s="48"/>
      <c r="AP951" s="48"/>
      <c r="AQ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  <c r="AG952" s="48"/>
      <c r="AH952" s="48"/>
      <c r="AI952" s="48"/>
      <c r="AJ952" s="48"/>
      <c r="AK952" s="48"/>
      <c r="AL952" s="48"/>
      <c r="AM952" s="48"/>
      <c r="AN952" s="48"/>
      <c r="AO952" s="48"/>
      <c r="AP952" s="48"/>
      <c r="AQ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  <c r="AB953" s="48"/>
      <c r="AC953" s="48"/>
      <c r="AD953" s="48"/>
      <c r="AE953" s="48"/>
      <c r="AF953" s="48"/>
      <c r="AG953" s="48"/>
      <c r="AH953" s="48"/>
      <c r="AI953" s="48"/>
      <c r="AJ953" s="48"/>
      <c r="AK953" s="48"/>
      <c r="AL953" s="48"/>
      <c r="AM953" s="48"/>
      <c r="AN953" s="48"/>
      <c r="AO953" s="48"/>
      <c r="AP953" s="48"/>
      <c r="AQ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  <c r="AB954" s="48"/>
      <c r="AC954" s="48"/>
      <c r="AD954" s="48"/>
      <c r="AE954" s="48"/>
      <c r="AF954" s="48"/>
      <c r="AG954" s="48"/>
      <c r="AH954" s="48"/>
      <c r="AI954" s="48"/>
      <c r="AJ954" s="48"/>
      <c r="AK954" s="48"/>
      <c r="AL954" s="48"/>
      <c r="AM954" s="48"/>
      <c r="AN954" s="48"/>
      <c r="AO954" s="48"/>
      <c r="AP954" s="48"/>
      <c r="AQ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  <c r="AB955" s="48"/>
      <c r="AC955" s="48"/>
      <c r="AD955" s="48"/>
      <c r="AE955" s="48"/>
      <c r="AF955" s="48"/>
      <c r="AG955" s="48"/>
      <c r="AH955" s="48"/>
      <c r="AI955" s="48"/>
      <c r="AJ955" s="48"/>
      <c r="AK955" s="48"/>
      <c r="AL955" s="48"/>
      <c r="AM955" s="48"/>
      <c r="AN955" s="48"/>
      <c r="AO955" s="48"/>
      <c r="AP955" s="48"/>
      <c r="AQ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  <c r="AB956" s="48"/>
      <c r="AC956" s="48"/>
      <c r="AD956" s="48"/>
      <c r="AE956" s="48"/>
      <c r="AF956" s="48"/>
      <c r="AG956" s="48"/>
      <c r="AH956" s="48"/>
      <c r="AI956" s="48"/>
      <c r="AJ956" s="48"/>
      <c r="AK956" s="48"/>
      <c r="AL956" s="48"/>
      <c r="AM956" s="48"/>
      <c r="AN956" s="48"/>
      <c r="AO956" s="48"/>
      <c r="AP956" s="48"/>
      <c r="AQ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8"/>
      <c r="AH957" s="48"/>
      <c r="AI957" s="48"/>
      <c r="AJ957" s="48"/>
      <c r="AK957" s="48"/>
      <c r="AL957" s="48"/>
      <c r="AM957" s="48"/>
      <c r="AN957" s="48"/>
      <c r="AO957" s="48"/>
      <c r="AP957" s="48"/>
      <c r="AQ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8"/>
      <c r="AH958" s="48"/>
      <c r="AI958" s="48"/>
      <c r="AJ958" s="48"/>
      <c r="AK958" s="48"/>
      <c r="AL958" s="48"/>
      <c r="AM958" s="48"/>
      <c r="AN958" s="48"/>
      <c r="AO958" s="48"/>
      <c r="AP958" s="48"/>
      <c r="AQ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  <c r="AB959" s="48"/>
      <c r="AC959" s="48"/>
      <c r="AD959" s="48"/>
      <c r="AE959" s="48"/>
      <c r="AF959" s="48"/>
      <c r="AG959" s="48"/>
      <c r="AH959" s="48"/>
      <c r="AI959" s="48"/>
      <c r="AJ959" s="48"/>
      <c r="AK959" s="48"/>
      <c r="AL959" s="48"/>
      <c r="AM959" s="48"/>
      <c r="AN959" s="48"/>
      <c r="AO959" s="48"/>
      <c r="AP959" s="48"/>
      <c r="AQ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  <c r="AB960" s="48"/>
      <c r="AC960" s="48"/>
      <c r="AD960" s="48"/>
      <c r="AE960" s="48"/>
      <c r="AF960" s="48"/>
      <c r="AG960" s="48"/>
      <c r="AH960" s="48"/>
      <c r="AI960" s="48"/>
      <c r="AJ960" s="48"/>
      <c r="AK960" s="48"/>
      <c r="AL960" s="48"/>
      <c r="AM960" s="48"/>
      <c r="AN960" s="48"/>
      <c r="AO960" s="48"/>
      <c r="AP960" s="48"/>
      <c r="AQ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  <c r="AG961" s="48"/>
      <c r="AH961" s="48"/>
      <c r="AI961" s="48"/>
      <c r="AJ961" s="48"/>
      <c r="AK961" s="48"/>
      <c r="AL961" s="48"/>
      <c r="AM961" s="48"/>
      <c r="AN961" s="48"/>
      <c r="AO961" s="48"/>
      <c r="AP961" s="48"/>
      <c r="AQ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  <c r="AG962" s="48"/>
      <c r="AH962" s="48"/>
      <c r="AI962" s="48"/>
      <c r="AJ962" s="48"/>
      <c r="AK962" s="48"/>
      <c r="AL962" s="48"/>
      <c r="AM962" s="48"/>
      <c r="AN962" s="48"/>
      <c r="AO962" s="48"/>
      <c r="AP962" s="48"/>
      <c r="AQ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  <c r="AI963" s="48"/>
      <c r="AJ963" s="48"/>
      <c r="AK963" s="48"/>
      <c r="AL963" s="48"/>
      <c r="AM963" s="48"/>
      <c r="AN963" s="48"/>
      <c r="AO963" s="48"/>
      <c r="AP963" s="48"/>
      <c r="AQ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  <c r="AI964" s="48"/>
      <c r="AJ964" s="48"/>
      <c r="AK964" s="48"/>
      <c r="AL964" s="48"/>
      <c r="AM964" s="48"/>
      <c r="AN964" s="48"/>
      <c r="AO964" s="48"/>
      <c r="AP964" s="48"/>
      <c r="AQ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  <c r="AG965" s="48"/>
      <c r="AH965" s="48"/>
      <c r="AI965" s="48"/>
      <c r="AJ965" s="48"/>
      <c r="AK965" s="48"/>
      <c r="AL965" s="48"/>
      <c r="AM965" s="48"/>
      <c r="AN965" s="48"/>
      <c r="AO965" s="48"/>
      <c r="AP965" s="48"/>
      <c r="AQ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8"/>
      <c r="AI966" s="48"/>
      <c r="AJ966" s="48"/>
      <c r="AK966" s="48"/>
      <c r="AL966" s="48"/>
      <c r="AM966" s="48"/>
      <c r="AN966" s="48"/>
      <c r="AO966" s="48"/>
      <c r="AP966" s="48"/>
      <c r="AQ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AB967" s="48"/>
      <c r="AC967" s="48"/>
      <c r="AD967" s="48"/>
      <c r="AE967" s="48"/>
      <c r="AF967" s="48"/>
      <c r="AG967" s="48"/>
      <c r="AH967" s="48"/>
      <c r="AI967" s="48"/>
      <c r="AJ967" s="48"/>
      <c r="AK967" s="48"/>
      <c r="AL967" s="48"/>
      <c r="AM967" s="48"/>
      <c r="AN967" s="48"/>
      <c r="AO967" s="48"/>
      <c r="AP967" s="48"/>
      <c r="AQ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AB968" s="48"/>
      <c r="AC968" s="48"/>
      <c r="AD968" s="48"/>
      <c r="AE968" s="48"/>
      <c r="AF968" s="48"/>
      <c r="AG968" s="48"/>
      <c r="AH968" s="48"/>
      <c r="AI968" s="48"/>
      <c r="AJ968" s="48"/>
      <c r="AK968" s="48"/>
      <c r="AL968" s="48"/>
      <c r="AM968" s="48"/>
      <c r="AN968" s="48"/>
      <c r="AO968" s="48"/>
      <c r="AP968" s="48"/>
      <c r="AQ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8"/>
      <c r="AI969" s="48"/>
      <c r="AJ969" s="48"/>
      <c r="AK969" s="48"/>
      <c r="AL969" s="48"/>
      <c r="AM969" s="48"/>
      <c r="AN969" s="48"/>
      <c r="AO969" s="48"/>
      <c r="AP969" s="48"/>
      <c r="AQ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8"/>
      <c r="AH970" s="48"/>
      <c r="AI970" s="48"/>
      <c r="AJ970" s="48"/>
      <c r="AK970" s="48"/>
      <c r="AL970" s="48"/>
      <c r="AM970" s="48"/>
      <c r="AN970" s="48"/>
      <c r="AO970" s="48"/>
      <c r="AP970" s="48"/>
      <c r="AQ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8"/>
      <c r="AH971" s="48"/>
      <c r="AI971" s="48"/>
      <c r="AJ971" s="48"/>
      <c r="AK971" s="48"/>
      <c r="AL971" s="48"/>
      <c r="AM971" s="48"/>
      <c r="AN971" s="48"/>
      <c r="AO971" s="48"/>
      <c r="AP971" s="48"/>
      <c r="AQ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  <c r="AB972" s="48"/>
      <c r="AC972" s="48"/>
      <c r="AD972" s="48"/>
      <c r="AE972" s="48"/>
      <c r="AF972" s="48"/>
      <c r="AG972" s="48"/>
      <c r="AH972" s="48"/>
      <c r="AI972" s="48"/>
      <c r="AJ972" s="48"/>
      <c r="AK972" s="48"/>
      <c r="AL972" s="48"/>
      <c r="AM972" s="48"/>
      <c r="AN972" s="48"/>
      <c r="AO972" s="48"/>
      <c r="AP972" s="48"/>
      <c r="AQ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  <c r="AB973" s="48"/>
      <c r="AC973" s="48"/>
      <c r="AD973" s="48"/>
      <c r="AE973" s="48"/>
      <c r="AF973" s="48"/>
      <c r="AG973" s="48"/>
      <c r="AH973" s="48"/>
      <c r="AI973" s="48"/>
      <c r="AJ973" s="48"/>
      <c r="AK973" s="48"/>
      <c r="AL973" s="48"/>
      <c r="AM973" s="48"/>
      <c r="AN973" s="48"/>
      <c r="AO973" s="48"/>
      <c r="AP973" s="48"/>
      <c r="AQ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  <c r="AB974" s="48"/>
      <c r="AC974" s="48"/>
      <c r="AD974" s="48"/>
      <c r="AE974" s="48"/>
      <c r="AF974" s="48"/>
      <c r="AG974" s="48"/>
      <c r="AH974" s="48"/>
      <c r="AI974" s="48"/>
      <c r="AJ974" s="48"/>
      <c r="AK974" s="48"/>
      <c r="AL974" s="48"/>
      <c r="AM974" s="48"/>
      <c r="AN974" s="48"/>
      <c r="AO974" s="48"/>
      <c r="AP974" s="48"/>
      <c r="AQ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48"/>
      <c r="AH975" s="48"/>
      <c r="AI975" s="48"/>
      <c r="AJ975" s="48"/>
      <c r="AK975" s="48"/>
      <c r="AL975" s="48"/>
      <c r="AM975" s="48"/>
      <c r="AN975" s="48"/>
      <c r="AO975" s="48"/>
      <c r="AP975" s="48"/>
      <c r="AQ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8"/>
      <c r="AI976" s="48"/>
      <c r="AJ976" s="48"/>
      <c r="AK976" s="48"/>
      <c r="AL976" s="48"/>
      <c r="AM976" s="48"/>
      <c r="AN976" s="48"/>
      <c r="AO976" s="48"/>
      <c r="AP976" s="48"/>
      <c r="AQ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8"/>
      <c r="AH977" s="48"/>
      <c r="AI977" s="48"/>
      <c r="AJ977" s="48"/>
      <c r="AK977" s="48"/>
      <c r="AL977" s="48"/>
      <c r="AM977" s="48"/>
      <c r="AN977" s="48"/>
      <c r="AO977" s="48"/>
      <c r="AP977" s="48"/>
      <c r="AQ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  <c r="AB978" s="48"/>
      <c r="AC978" s="48"/>
      <c r="AD978" s="48"/>
      <c r="AE978" s="48"/>
      <c r="AF978" s="48"/>
      <c r="AG978" s="48"/>
      <c r="AH978" s="48"/>
      <c r="AI978" s="48"/>
      <c r="AJ978" s="48"/>
      <c r="AK978" s="48"/>
      <c r="AL978" s="48"/>
      <c r="AM978" s="48"/>
      <c r="AN978" s="48"/>
      <c r="AO978" s="48"/>
      <c r="AP978" s="48"/>
      <c r="AQ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  <c r="AG979" s="48"/>
      <c r="AH979" s="48"/>
      <c r="AI979" s="48"/>
      <c r="AJ979" s="48"/>
      <c r="AK979" s="48"/>
      <c r="AL979" s="48"/>
      <c r="AM979" s="48"/>
      <c r="AN979" s="48"/>
      <c r="AO979" s="48"/>
      <c r="AP979" s="48"/>
      <c r="AQ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  <c r="AG980" s="48"/>
      <c r="AH980" s="48"/>
      <c r="AI980" s="48"/>
      <c r="AJ980" s="48"/>
      <c r="AK980" s="48"/>
      <c r="AL980" s="48"/>
      <c r="AM980" s="48"/>
      <c r="AN980" s="48"/>
      <c r="AO980" s="48"/>
      <c r="AP980" s="48"/>
      <c r="AQ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  <c r="AG981" s="48"/>
      <c r="AH981" s="48"/>
      <c r="AI981" s="48"/>
      <c r="AJ981" s="48"/>
      <c r="AK981" s="48"/>
      <c r="AL981" s="48"/>
      <c r="AM981" s="48"/>
      <c r="AN981" s="48"/>
      <c r="AO981" s="48"/>
      <c r="AP981" s="48"/>
      <c r="AQ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  <c r="AG982" s="48"/>
      <c r="AH982" s="48"/>
      <c r="AI982" s="48"/>
      <c r="AJ982" s="48"/>
      <c r="AK982" s="48"/>
      <c r="AL982" s="48"/>
      <c r="AM982" s="48"/>
      <c r="AN982" s="48"/>
      <c r="AO982" s="48"/>
      <c r="AP982" s="48"/>
      <c r="AQ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8"/>
      <c r="AH983" s="48"/>
      <c r="AI983" s="48"/>
      <c r="AJ983" s="48"/>
      <c r="AK983" s="48"/>
      <c r="AL983" s="48"/>
      <c r="AM983" s="48"/>
      <c r="AN983" s="48"/>
      <c r="AO983" s="48"/>
      <c r="AP983" s="48"/>
      <c r="AQ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  <c r="AB984" s="48"/>
      <c r="AC984" s="48"/>
      <c r="AD984" s="48"/>
      <c r="AE984" s="48"/>
      <c r="AF984" s="48"/>
      <c r="AG984" s="48"/>
      <c r="AH984" s="48"/>
      <c r="AI984" s="48"/>
      <c r="AJ984" s="48"/>
      <c r="AK984" s="48"/>
      <c r="AL984" s="48"/>
      <c r="AM984" s="48"/>
      <c r="AN984" s="48"/>
      <c r="AO984" s="48"/>
      <c r="AP984" s="48"/>
      <c r="AQ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  <c r="AB985" s="48"/>
      <c r="AC985" s="48"/>
      <c r="AD985" s="48"/>
      <c r="AE985" s="48"/>
      <c r="AF985" s="48"/>
      <c r="AG985" s="48"/>
      <c r="AH985" s="48"/>
      <c r="AI985" s="48"/>
      <c r="AJ985" s="48"/>
      <c r="AK985" s="48"/>
      <c r="AL985" s="48"/>
      <c r="AM985" s="48"/>
      <c r="AN985" s="48"/>
      <c r="AO985" s="48"/>
      <c r="AP985" s="48"/>
      <c r="AQ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  <c r="AG986" s="48"/>
      <c r="AH986" s="48"/>
      <c r="AI986" s="48"/>
      <c r="AJ986" s="48"/>
      <c r="AK986" s="48"/>
      <c r="AL986" s="48"/>
      <c r="AM986" s="48"/>
      <c r="AN986" s="48"/>
      <c r="AO986" s="48"/>
      <c r="AP986" s="48"/>
      <c r="AQ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  <c r="AG987" s="48"/>
      <c r="AH987" s="48"/>
      <c r="AI987" s="48"/>
      <c r="AJ987" s="48"/>
      <c r="AK987" s="48"/>
      <c r="AL987" s="48"/>
      <c r="AM987" s="48"/>
      <c r="AN987" s="48"/>
      <c r="AO987" s="48"/>
      <c r="AP987" s="48"/>
      <c r="AQ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8"/>
      <c r="AH988" s="48"/>
      <c r="AI988" s="48"/>
      <c r="AJ988" s="48"/>
      <c r="AK988" s="48"/>
      <c r="AL988" s="48"/>
      <c r="AM988" s="48"/>
      <c r="AN988" s="48"/>
      <c r="AO988" s="48"/>
      <c r="AP988" s="48"/>
      <c r="AQ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8"/>
      <c r="AH989" s="48"/>
      <c r="AI989" s="48"/>
      <c r="AJ989" s="48"/>
      <c r="AK989" s="48"/>
      <c r="AL989" s="48"/>
      <c r="AM989" s="48"/>
      <c r="AN989" s="48"/>
      <c r="AO989" s="48"/>
      <c r="AP989" s="48"/>
      <c r="AQ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  <c r="AB990" s="48"/>
      <c r="AC990" s="48"/>
      <c r="AD990" s="48"/>
      <c r="AE990" s="48"/>
      <c r="AF990" s="48"/>
      <c r="AG990" s="48"/>
      <c r="AH990" s="48"/>
      <c r="AI990" s="48"/>
      <c r="AJ990" s="48"/>
      <c r="AK990" s="48"/>
      <c r="AL990" s="48"/>
      <c r="AM990" s="48"/>
      <c r="AN990" s="48"/>
      <c r="AO990" s="48"/>
      <c r="AP990" s="48"/>
      <c r="AQ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  <c r="AB991" s="48"/>
      <c r="AC991" s="48"/>
      <c r="AD991" s="48"/>
      <c r="AE991" s="48"/>
      <c r="AF991" s="48"/>
      <c r="AG991" s="48"/>
      <c r="AH991" s="48"/>
      <c r="AI991" s="48"/>
      <c r="AJ991" s="48"/>
      <c r="AK991" s="48"/>
      <c r="AL991" s="48"/>
      <c r="AM991" s="48"/>
      <c r="AN991" s="48"/>
      <c r="AO991" s="48"/>
      <c r="AP991" s="48"/>
      <c r="AQ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  <c r="AB992" s="48"/>
      <c r="AC992" s="48"/>
      <c r="AD992" s="48"/>
      <c r="AE992" s="48"/>
      <c r="AF992" s="48"/>
      <c r="AG992" s="48"/>
      <c r="AH992" s="48"/>
      <c r="AI992" s="48"/>
      <c r="AJ992" s="48"/>
      <c r="AK992" s="48"/>
      <c r="AL992" s="48"/>
      <c r="AM992" s="48"/>
      <c r="AN992" s="48"/>
      <c r="AO992" s="48"/>
      <c r="AP992" s="48"/>
      <c r="AQ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  <c r="AG993" s="48"/>
      <c r="AH993" s="48"/>
      <c r="AI993" s="48"/>
      <c r="AJ993" s="48"/>
      <c r="AK993" s="48"/>
      <c r="AL993" s="48"/>
      <c r="AM993" s="48"/>
      <c r="AN993" s="48"/>
      <c r="AO993" s="48"/>
      <c r="AP993" s="48"/>
      <c r="AQ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8"/>
      <c r="AH994" s="48"/>
      <c r="AI994" s="48"/>
      <c r="AJ994" s="48"/>
      <c r="AK994" s="48"/>
      <c r="AL994" s="48"/>
      <c r="AM994" s="48"/>
      <c r="AN994" s="48"/>
      <c r="AO994" s="48"/>
      <c r="AP994" s="48"/>
      <c r="AQ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  <c r="AB995" s="48"/>
      <c r="AC995" s="48"/>
      <c r="AD995" s="48"/>
      <c r="AE995" s="48"/>
      <c r="AF995" s="48"/>
      <c r="AG995" s="48"/>
      <c r="AH995" s="48"/>
      <c r="AI995" s="48"/>
      <c r="AJ995" s="48"/>
      <c r="AK995" s="48"/>
      <c r="AL995" s="48"/>
      <c r="AM995" s="48"/>
      <c r="AN995" s="48"/>
      <c r="AO995" s="48"/>
      <c r="AP995" s="48"/>
      <c r="AQ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  <c r="AB996" s="48"/>
      <c r="AC996" s="48"/>
      <c r="AD996" s="48"/>
      <c r="AE996" s="48"/>
      <c r="AF996" s="48"/>
      <c r="AG996" s="48"/>
      <c r="AH996" s="48"/>
      <c r="AI996" s="48"/>
      <c r="AJ996" s="48"/>
      <c r="AK996" s="48"/>
      <c r="AL996" s="48"/>
      <c r="AM996" s="48"/>
      <c r="AN996" s="48"/>
      <c r="AO996" s="48"/>
      <c r="AP996" s="48"/>
      <c r="AQ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  <c r="AB997" s="48"/>
      <c r="AC997" s="48"/>
      <c r="AD997" s="48"/>
      <c r="AE997" s="48"/>
      <c r="AF997" s="48"/>
      <c r="AG997" s="48"/>
      <c r="AH997" s="48"/>
      <c r="AI997" s="48"/>
      <c r="AJ997" s="48"/>
      <c r="AK997" s="48"/>
      <c r="AL997" s="48"/>
      <c r="AM997" s="48"/>
      <c r="AN997" s="48"/>
      <c r="AO997" s="48"/>
      <c r="AP997" s="48"/>
      <c r="AQ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  <c r="AG998" s="48"/>
      <c r="AH998" s="48"/>
      <c r="AI998" s="48"/>
      <c r="AJ998" s="48"/>
      <c r="AK998" s="48"/>
      <c r="AL998" s="48"/>
      <c r="AM998" s="48"/>
      <c r="AN998" s="48"/>
      <c r="AO998" s="48"/>
      <c r="AP998" s="48"/>
      <c r="AQ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8"/>
      <c r="AH999" s="48"/>
      <c r="AI999" s="48"/>
      <c r="AJ999" s="48"/>
      <c r="AK999" s="48"/>
      <c r="AL999" s="48"/>
      <c r="AM999" s="48"/>
      <c r="AN999" s="48"/>
      <c r="AO999" s="48"/>
      <c r="AP999" s="48"/>
      <c r="AQ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8"/>
      <c r="AH1000" s="48"/>
      <c r="AI1000" s="48"/>
      <c r="AJ1000" s="48"/>
      <c r="AK1000" s="48"/>
      <c r="AL1000" s="48"/>
      <c r="AM1000" s="48"/>
      <c r="AN1000" s="48"/>
      <c r="AO1000" s="48"/>
      <c r="AP1000" s="48"/>
      <c r="AQ1000" s="48"/>
    </row>
  </sheetData>
  <conditionalFormatting sqref="A2">
    <cfRule type="cellIs" dxfId="0" priority="1" operator="equal">
      <formula>0</formula>
    </cfRule>
  </conditionalFormatting>
  <dataValidations>
    <dataValidation type="list" allowBlank="1" showInputMessage="1" showErrorMessage="1" prompt="CDH5.11.0, HDP2.5_x000a_有多提供高可用(HA) _x000a_高可用+kerberos安全認證(HA_Kerber)_x000a_兩種模式可以選擇" sqref="C3">
      <formula1>"CDH5.11.0,HDP2.5,Spark2.3.0,Vanilla2.8.2"</formula1>
    </dataValidation>
    <dataValidation type="list" allowBlank="1" showErrorMessage="1" sqref="L4:L8 Q4:Q8">
      <formula1>'MJC (玉山雲)_v4.0'!$I$9:$I$12</formula1>
    </dataValidation>
    <dataValidation type="list" allowBlank="1" showInputMessage="1" showErrorMessage="1" prompt="僅支援CDH5和HDP" sqref="N15:O19">
      <formula1>INDIRECT(AD4)</formula1>
    </dataValidation>
    <dataValidation type="list" allowBlank="1" showErrorMessage="1" sqref="E9:E10 E20:E21">
      <formula1>"Base,HA,HA_Kerberos"</formula1>
    </dataValidation>
    <dataValidation type="list" allowBlank="1" showInputMessage="1" showErrorMessage="1" prompt="CDH, HDP2.5_x000a_有多提供高可用(HA) _x000a_高可用+kerberos安全認證(HA_Kerber)_x000a_兩種模式可以選擇" sqref="C4:C7">
      <formula1>"CDH6.3.2,HDP3.1,Spark2.3.0,Vanilla2.8.2"</formula1>
    </dataValidation>
    <dataValidation type="list" allowBlank="1" showErrorMessage="1" sqref="D9:D10 D20:D21">
      <formula1>"CDH5.11.0,HDP2.5,Spark2.3.0,Vanilla2.8.2"</formula1>
    </dataValidation>
    <dataValidation type="list" allowBlank="1" showInputMessage="1" showErrorMessage="1" prompt="僅支援CDH5" sqref="E15:E19">
      <formula1>INDIRECT(Y4)</formula1>
    </dataValidation>
    <dataValidation type="list" allowBlank="1" showInputMessage="1" showErrorMessage="1" prompt="Base 為基本規格 包含1台master + 3台以上core 的instance_x000a_CDH, HDP 額外提供HA和HA_Kerberos規格 包含3台master + 3台以上core 的instance" sqref="D4:D8">
      <formula1>INDIRECT(C4)</formula1>
    </dataValidation>
    <dataValidation type="list" allowBlank="1" showInputMessage="1" showErrorMessage="1" prompt="請下拉選取" sqref="P4:P8">
      <formula1>"3,4,5,6,7,8,9,10"</formula1>
    </dataValidation>
    <dataValidation type="list" allowBlank="1" showErrorMessage="1" sqref="J26:J30">
      <formula1>INDIRECT(AO4)</formula1>
    </dataValidation>
    <dataValidation type="list" allowBlank="1" showInputMessage="1" showErrorMessage="1" prompt="CDH, HDP2.5_x000a_有多提供高可用(HA) _x000a_高可用+kerberos安全認證(HA_Kerber)_x000a_兩種模式可以選擇" sqref="C8">
      <formula1>"CDH6.3.2,HDP3.1,Spark2.1.0,Vanilla2.8.2"</formula1>
    </dataValidation>
    <dataValidation type="list" allowBlank="1" showInputMessage="1" showErrorMessage="1" prompt="僅支援CDH和HDP" sqref="J15:J19 M15:M19 R15:T19">
      <formula1>INDIRECT(Z4)</formula1>
    </dataValidation>
    <dataValidation type="list" allowBlank="1" showInputMessage="1" showErrorMessage="1" prompt="僅支援CDH和HDP" sqref="B26:E30">
      <formula1>INDIRECT(AK4)</formula1>
    </dataValidation>
    <dataValidation type="list" allowBlank="1" showInputMessage="1" showErrorMessage="1" prompt="請下拉選取" sqref="N4:N8 S4:S8">
      <formula1>"1,2,3,4,5,6,7,8,9,10"</formula1>
    </dataValidation>
    <dataValidation type="list" allowBlank="1" showInputMessage="1" showErrorMessage="1" prompt="請下拉選單" sqref="E4:E8">
      <formula1>"不申請,Public IP,CNCS IP"</formula1>
    </dataValidation>
    <dataValidation type="list" allowBlank="1" showInputMessage="1" showErrorMessage="1" prompt="請下拉選取" sqref="U4:U8">
      <formula1>"0,1,2,3,4,5,6,7,8,9,10"</formula1>
    </dataValidation>
    <dataValidation type="list" allowBlank="1" showErrorMessage="1" sqref="J4:J8 O4:O8 T4:T8">
      <formula1>'MJC (玉山雲)_v4.0'!$I$26:$I$31</formula1>
    </dataValidation>
    <dataValidation type="list" allowBlank="1" showInputMessage="1" showErrorMessage="1" prompt="僅支援CDH和HDP" sqref="B15:D19">
      <formula1>INDIRECT(V4)</formula1>
    </dataValidation>
    <dataValidation type="list" allowBlank="1" showInputMessage="1" showErrorMessage="1" prompt="僅支援HDP" sqref="P15:Q19">
      <formula1>INDIRECT(AF4)</formula1>
    </dataValidation>
    <dataValidation type="list" allowBlank="1" showInputMessage="1" showErrorMessage="1" prompt="Base為基本規格_x000a_至少包含1台Master+3台Core的instance_x000a_CDH和HDP額外提供HA和HA_Kerberos規格_x000a_至少包含3台Master+3台Core的instance" sqref="D3">
      <formula1>"Base,HA,HA_Kerberos"</formula1>
    </dataValidation>
    <dataValidation type="list" allowBlank="1" showInputMessage="1" showErrorMessage="1" prompt="僅支援CDH" sqref="K15:L19">
      <formula1>INDIRECT(AA4)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9">
    <pageSetUpPr/>
  </sheetPr>
  <sheetViews>
    <sheetView workbookViewId="0"/>
  </sheetViews>
  <sheetFormatPr customHeight="1" defaultColWidth="11.22" defaultRowHeight="15.0"/>
  <cols>
    <col customWidth="1" min="1" max="1" width="6.89"/>
    <col customWidth="1" min="2" max="2" width="9.44"/>
    <col customWidth="1" min="3" max="3" width="12.0"/>
    <col customWidth="1" min="4" max="4" width="6.78"/>
    <col customWidth="1" min="5" max="5" width="13.11"/>
    <col customWidth="1" min="6" max="6" width="9.33"/>
    <col customWidth="1" min="7" max="7" width="12.56"/>
    <col customWidth="1" min="8" max="8" width="11.67"/>
    <col customWidth="1" min="9" max="9" width="12.56"/>
    <col customWidth="1" min="10" max="10" width="15.89"/>
    <col customWidth="1" min="11" max="11" width="7.56"/>
    <col customWidth="1" min="12" max="12" width="8.44"/>
    <col customWidth="1" min="13" max="13" width="11.11"/>
    <col customWidth="1" min="14" max="26" width="6.89"/>
  </cols>
  <sheetData>
    <row r="1">
      <c r="A1" s="168"/>
      <c r="B1" s="168"/>
      <c r="C1" s="168"/>
      <c r="D1" s="168"/>
      <c r="E1" s="168"/>
      <c r="F1" s="168"/>
      <c r="G1" s="169" t="s">
        <v>269</v>
      </c>
      <c r="H1" s="170"/>
      <c r="I1" s="170"/>
      <c r="J1" s="170"/>
      <c r="K1" s="170"/>
      <c r="L1" s="171"/>
      <c r="M1" s="172"/>
    </row>
    <row r="2">
      <c r="A2" s="168"/>
      <c r="B2" s="168"/>
      <c r="C2" s="168"/>
      <c r="D2" s="168"/>
      <c r="E2" s="168"/>
      <c r="F2" s="168"/>
      <c r="G2" s="173"/>
      <c r="L2" s="174"/>
      <c r="M2" s="168"/>
    </row>
    <row r="3">
      <c r="A3" s="168"/>
      <c r="B3" s="168"/>
      <c r="C3" s="168"/>
      <c r="D3" s="168"/>
      <c r="E3" s="168"/>
      <c r="F3" s="168"/>
      <c r="G3" s="175"/>
      <c r="H3" s="176"/>
      <c r="I3" s="176"/>
      <c r="J3" s="176"/>
      <c r="K3" s="176"/>
      <c r="L3" s="177"/>
      <c r="M3" s="168"/>
    </row>
    <row r="4">
      <c r="A4" s="168"/>
      <c r="B4" s="168"/>
      <c r="C4" s="168"/>
      <c r="D4" s="168"/>
      <c r="E4" s="168"/>
      <c r="F4" s="168"/>
      <c r="G4" s="178" t="s">
        <v>270</v>
      </c>
      <c r="H4" s="170"/>
      <c r="I4" s="170"/>
      <c r="J4" s="170"/>
      <c r="K4" s="170"/>
      <c r="L4" s="171"/>
      <c r="M4" s="168"/>
    </row>
    <row r="5">
      <c r="A5" s="168"/>
      <c r="B5" s="168"/>
      <c r="C5" s="168"/>
      <c r="D5" s="168"/>
      <c r="E5" s="168"/>
      <c r="F5" s="168"/>
      <c r="G5" s="175"/>
      <c r="H5" s="176"/>
      <c r="I5" s="176"/>
      <c r="J5" s="176"/>
      <c r="K5" s="176"/>
      <c r="L5" s="177"/>
      <c r="M5" s="168"/>
    </row>
    <row r="6">
      <c r="A6" s="179" t="s">
        <v>271</v>
      </c>
      <c r="B6" s="168"/>
      <c r="C6" s="168"/>
      <c r="D6" s="168"/>
      <c r="E6" s="168"/>
      <c r="F6" s="168"/>
      <c r="G6" s="168"/>
      <c r="H6" s="168"/>
      <c r="I6" s="168"/>
      <c r="J6" s="168"/>
      <c r="K6" s="168"/>
      <c r="L6" s="168"/>
      <c r="M6" s="168"/>
    </row>
    <row r="7">
      <c r="A7" s="179" t="s">
        <v>272</v>
      </c>
      <c r="B7" s="180"/>
      <c r="C7" s="180"/>
      <c r="D7" s="168"/>
      <c r="E7" s="168"/>
      <c r="F7" s="168"/>
      <c r="G7" s="168"/>
      <c r="H7" s="168"/>
      <c r="I7" s="168"/>
      <c r="J7" s="168"/>
      <c r="K7" s="168"/>
      <c r="L7" s="168"/>
      <c r="M7" s="168"/>
    </row>
    <row r="8">
      <c r="A8" s="181"/>
      <c r="B8" s="168"/>
      <c r="C8" s="168"/>
      <c r="D8" s="168"/>
      <c r="E8" s="168"/>
      <c r="F8" s="168"/>
      <c r="G8" s="168"/>
      <c r="H8" s="168"/>
      <c r="I8" s="168"/>
      <c r="J8" s="168"/>
      <c r="K8" s="168"/>
      <c r="L8" s="168"/>
      <c r="M8" s="168"/>
    </row>
    <row r="9">
      <c r="A9" s="182"/>
      <c r="B9" s="183"/>
      <c r="C9" s="183"/>
      <c r="D9" s="184"/>
      <c r="E9" s="184"/>
      <c r="F9" s="184"/>
      <c r="G9" s="168"/>
      <c r="H9" s="168"/>
      <c r="I9" s="168"/>
      <c r="J9" s="168"/>
      <c r="K9" s="168"/>
      <c r="L9" s="168"/>
      <c r="M9" s="168"/>
    </row>
    <row r="10">
      <c r="A10" s="168"/>
      <c r="B10" s="168"/>
      <c r="C10" s="168"/>
      <c r="D10" s="168"/>
      <c r="E10" s="168"/>
      <c r="F10" s="168"/>
      <c r="G10" s="168"/>
      <c r="H10" s="168"/>
      <c r="I10" s="168"/>
      <c r="J10" s="168"/>
      <c r="K10" s="168"/>
      <c r="L10" s="168"/>
      <c r="M10" s="168"/>
    </row>
    <row r="11">
      <c r="A11" s="185" t="s">
        <v>273</v>
      </c>
      <c r="B11" s="186"/>
      <c r="C11" s="186"/>
      <c r="D11" s="186"/>
      <c r="E11" s="186"/>
      <c r="F11" s="186"/>
      <c r="G11" s="186"/>
      <c r="H11" s="186"/>
      <c r="I11" s="186"/>
      <c r="J11" s="186"/>
      <c r="K11" s="186"/>
      <c r="L11" s="186"/>
      <c r="M11" s="187"/>
    </row>
    <row r="12" ht="58.5" customHeight="1">
      <c r="A12" s="188" t="s">
        <v>85</v>
      </c>
      <c r="B12" s="188" t="s">
        <v>213</v>
      </c>
      <c r="C12" s="188" t="s">
        <v>274</v>
      </c>
      <c r="D12" s="189" t="s">
        <v>275</v>
      </c>
      <c r="E12" s="189" t="s">
        <v>276</v>
      </c>
      <c r="F12" s="188" t="s">
        <v>5</v>
      </c>
      <c r="G12" s="190" t="s">
        <v>277</v>
      </c>
      <c r="H12" s="191" t="s">
        <v>278</v>
      </c>
      <c r="I12" s="188" t="s">
        <v>144</v>
      </c>
      <c r="J12" s="192" t="s">
        <v>279</v>
      </c>
      <c r="K12" s="192" t="s">
        <v>280</v>
      </c>
      <c r="L12" s="192" t="s">
        <v>281</v>
      </c>
      <c r="M12" s="188" t="s">
        <v>282</v>
      </c>
      <c r="N12" s="193"/>
      <c r="O12" s="193"/>
      <c r="P12" s="193"/>
      <c r="Q12" s="193"/>
      <c r="R12" s="193"/>
      <c r="S12" s="193"/>
      <c r="T12" s="193"/>
      <c r="U12" s="193"/>
      <c r="V12" s="193"/>
      <c r="W12" s="193"/>
      <c r="X12" s="193"/>
      <c r="Y12" s="193"/>
      <c r="Z12" s="193"/>
    </row>
    <row r="13">
      <c r="A13" s="194" t="s">
        <v>104</v>
      </c>
      <c r="B13" s="194" t="s">
        <v>283</v>
      </c>
      <c r="C13" s="194" t="s">
        <v>284</v>
      </c>
      <c r="D13" s="194" t="s">
        <v>285</v>
      </c>
      <c r="E13" s="194" t="s">
        <v>286</v>
      </c>
      <c r="F13" s="194" t="s">
        <v>287</v>
      </c>
      <c r="G13" s="194" t="s">
        <v>288</v>
      </c>
      <c r="H13" s="194" t="s">
        <v>289</v>
      </c>
      <c r="I13" s="194" t="s">
        <v>290</v>
      </c>
      <c r="J13" s="195" t="s">
        <v>291</v>
      </c>
      <c r="K13" s="194" t="s">
        <v>292</v>
      </c>
      <c r="L13" s="194" t="s">
        <v>293</v>
      </c>
      <c r="M13" s="196" t="s">
        <v>294</v>
      </c>
      <c r="N13" s="197"/>
      <c r="O13" s="197"/>
      <c r="P13" s="197"/>
      <c r="Q13" s="197"/>
      <c r="R13" s="197"/>
      <c r="S13" s="197"/>
      <c r="T13" s="197"/>
      <c r="U13" s="197"/>
      <c r="V13" s="197"/>
      <c r="W13" s="197"/>
      <c r="X13" s="197"/>
      <c r="Y13" s="197"/>
      <c r="Z13" s="197"/>
    </row>
    <row r="14">
      <c r="A14" s="194"/>
      <c r="B14" s="194"/>
      <c r="C14" s="194"/>
      <c r="D14" s="194" t="s">
        <v>285</v>
      </c>
      <c r="E14" s="194" t="s">
        <v>295</v>
      </c>
      <c r="F14" s="194" t="s">
        <v>287</v>
      </c>
      <c r="G14" s="194" t="s">
        <v>296</v>
      </c>
      <c r="H14" s="194"/>
      <c r="I14" s="194" t="s">
        <v>297</v>
      </c>
      <c r="J14" s="195" t="s">
        <v>298</v>
      </c>
      <c r="K14" s="194" t="s">
        <v>292</v>
      </c>
      <c r="L14" s="194" t="s">
        <v>293</v>
      </c>
      <c r="M14" s="196" t="s">
        <v>299</v>
      </c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197"/>
      <c r="Z14" s="197"/>
    </row>
    <row r="15">
      <c r="A15" s="194"/>
      <c r="B15" s="194"/>
      <c r="C15" s="194"/>
      <c r="D15" s="194" t="s">
        <v>285</v>
      </c>
      <c r="E15" s="194" t="s">
        <v>300</v>
      </c>
      <c r="F15" s="194" t="s">
        <v>287</v>
      </c>
      <c r="G15" s="194" t="s">
        <v>296</v>
      </c>
      <c r="H15" s="194"/>
      <c r="I15" s="194" t="s">
        <v>301</v>
      </c>
      <c r="J15" s="195" t="s">
        <v>302</v>
      </c>
      <c r="K15" s="194" t="s">
        <v>292</v>
      </c>
      <c r="L15" s="194" t="s">
        <v>293</v>
      </c>
      <c r="M15" s="196" t="s">
        <v>299</v>
      </c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</row>
    <row r="16">
      <c r="A16" s="194"/>
      <c r="B16" s="194"/>
      <c r="C16" s="194"/>
      <c r="D16" s="194" t="s">
        <v>285</v>
      </c>
      <c r="E16" s="194" t="s">
        <v>303</v>
      </c>
      <c r="F16" s="194" t="s">
        <v>287</v>
      </c>
      <c r="G16" s="194" t="s">
        <v>296</v>
      </c>
      <c r="H16" s="194"/>
      <c r="I16" s="194" t="s">
        <v>304</v>
      </c>
      <c r="J16" s="195" t="s">
        <v>305</v>
      </c>
      <c r="K16" s="194" t="s">
        <v>292</v>
      </c>
      <c r="L16" s="194" t="s">
        <v>293</v>
      </c>
      <c r="M16" s="196" t="s">
        <v>299</v>
      </c>
      <c r="N16" s="197"/>
      <c r="O16" s="197"/>
      <c r="P16" s="197"/>
      <c r="Q16" s="197"/>
      <c r="R16" s="197"/>
      <c r="S16" s="197"/>
      <c r="T16" s="197"/>
      <c r="U16" s="197"/>
      <c r="V16" s="197"/>
      <c r="W16" s="197"/>
      <c r="X16" s="197"/>
      <c r="Y16" s="197"/>
      <c r="Z16" s="197"/>
    </row>
    <row r="17">
      <c r="A17" s="198">
        <v>1.0</v>
      </c>
      <c r="B17" s="198"/>
      <c r="C17" s="198"/>
      <c r="D17" s="199"/>
      <c r="E17" s="200"/>
      <c r="F17" s="199"/>
      <c r="G17" s="199"/>
      <c r="H17" s="198"/>
      <c r="I17" s="198"/>
      <c r="J17" s="198"/>
      <c r="K17" s="199"/>
      <c r="L17" s="199"/>
      <c r="M17" s="200"/>
      <c r="N17" s="193"/>
      <c r="O17" s="193"/>
      <c r="P17" s="193"/>
      <c r="Q17" s="193"/>
      <c r="R17" s="193"/>
      <c r="S17" s="193"/>
      <c r="T17" s="193"/>
      <c r="U17" s="193"/>
      <c r="V17" s="193"/>
      <c r="W17" s="193"/>
      <c r="X17" s="193"/>
      <c r="Y17" s="193"/>
      <c r="Z17" s="193"/>
    </row>
    <row r="18">
      <c r="A18" s="198">
        <v>2.0</v>
      </c>
      <c r="B18" s="198"/>
      <c r="C18" s="198"/>
      <c r="D18" s="199"/>
      <c r="E18" s="200"/>
      <c r="F18" s="199"/>
      <c r="G18" s="199"/>
      <c r="H18" s="198"/>
      <c r="I18" s="198"/>
      <c r="J18" s="198"/>
      <c r="K18" s="199"/>
      <c r="L18" s="199"/>
      <c r="M18" s="200"/>
      <c r="N18" s="193"/>
      <c r="O18" s="193"/>
      <c r="P18" s="193"/>
      <c r="Q18" s="193"/>
      <c r="R18" s="193"/>
      <c r="S18" s="193"/>
      <c r="T18" s="193"/>
      <c r="U18" s="193"/>
      <c r="V18" s="193"/>
      <c r="W18" s="193"/>
      <c r="X18" s="193"/>
      <c r="Y18" s="193"/>
      <c r="Z18" s="193"/>
    </row>
    <row r="19">
      <c r="A19" s="198">
        <v>3.0</v>
      </c>
      <c r="B19" s="198"/>
      <c r="C19" s="198"/>
      <c r="D19" s="199"/>
      <c r="E19" s="200"/>
      <c r="F19" s="199"/>
      <c r="G19" s="199"/>
      <c r="H19" s="198"/>
      <c r="I19" s="198"/>
      <c r="J19" s="198"/>
      <c r="K19" s="199"/>
      <c r="L19" s="199"/>
      <c r="M19" s="200"/>
      <c r="N19" s="193"/>
      <c r="O19" s="193"/>
      <c r="P19" s="193"/>
      <c r="Q19" s="193"/>
      <c r="R19" s="193"/>
      <c r="S19" s="193"/>
      <c r="T19" s="193"/>
      <c r="U19" s="193"/>
      <c r="V19" s="193"/>
      <c r="W19" s="193"/>
      <c r="X19" s="193"/>
      <c r="Y19" s="193"/>
      <c r="Z19" s="193"/>
    </row>
    <row r="20">
      <c r="A20" s="198">
        <v>4.0</v>
      </c>
      <c r="B20" s="198"/>
      <c r="C20" s="198"/>
      <c r="D20" s="199"/>
      <c r="E20" s="200"/>
      <c r="F20" s="199"/>
      <c r="G20" s="199"/>
      <c r="H20" s="198"/>
      <c r="I20" s="198"/>
      <c r="J20" s="198"/>
      <c r="K20" s="199"/>
      <c r="L20" s="199"/>
      <c r="M20" s="200"/>
      <c r="N20" s="193"/>
      <c r="O20" s="193"/>
      <c r="P20" s="193"/>
      <c r="Q20" s="193"/>
      <c r="R20" s="193"/>
      <c r="S20" s="193"/>
      <c r="T20" s="193"/>
      <c r="U20" s="193"/>
      <c r="V20" s="193"/>
      <c r="W20" s="193"/>
      <c r="X20" s="193"/>
      <c r="Y20" s="193"/>
      <c r="Z20" s="193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G1:L3"/>
    <mergeCell ref="G4:L5"/>
    <mergeCell ref="A11:M11"/>
  </mergeCells>
  <dataValidations>
    <dataValidation type="list" allowBlank="1" showInputMessage="1" showErrorMessage="1" prompt="YES/No" sqref="B9:F9">
      <formula1>"YES,No"</formula1>
    </dataValidation>
    <dataValidation type="list" allowBlank="1" showErrorMessage="1" sqref="D13:D20">
      <formula1>"ubuntu,centos"</formula1>
    </dataValidation>
    <dataValidation type="list" allowBlank="1" showErrorMessage="1" sqref="G13:G20">
      <formula1>"Only Private IP,Public IP*1,FHW IP*1"</formula1>
    </dataValidation>
    <dataValidation type="list" allowBlank="1" showErrorMessage="1" sqref="J13:J20">
      <formula1>"CentOS 7.8,Ubuntu 16.04 (LTS)"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1">
    <tabColor rgb="FF9767C2"/>
    <pageSetUpPr/>
  </sheetPr>
  <sheetViews>
    <sheetView showGridLines="0" workbookViewId="0"/>
  </sheetViews>
  <sheetFormatPr customHeight="1" defaultColWidth="11.22" defaultRowHeight="15.0"/>
  <cols>
    <col customWidth="1" min="1" max="1" width="10.33"/>
    <col customWidth="1" min="2" max="2" width="15.33"/>
    <col customWidth="1" min="3" max="3" width="14.78"/>
    <col customWidth="1" hidden="1" min="4" max="4" width="14.78"/>
    <col customWidth="1" min="5" max="5" width="17.78"/>
    <col customWidth="1" min="6" max="6" width="25.78"/>
    <col customWidth="1" min="7" max="7" width="19.33"/>
    <col customWidth="1" min="8" max="8" width="17.78"/>
    <col customWidth="1" hidden="1" min="9" max="9" width="15.56"/>
    <col customWidth="1" min="10" max="10" width="15.56"/>
    <col customWidth="1" min="11" max="11" width="16.56"/>
    <col customWidth="1" hidden="1" min="12" max="12" width="8.44"/>
    <col customWidth="1" min="13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201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202" t="s">
        <v>85</v>
      </c>
      <c r="B2" s="203" t="s">
        <v>306</v>
      </c>
      <c r="C2" s="203" t="s">
        <v>307</v>
      </c>
      <c r="D2" s="203" t="s">
        <v>308</v>
      </c>
      <c r="E2" s="203" t="s">
        <v>309</v>
      </c>
      <c r="F2" s="203" t="s">
        <v>310</v>
      </c>
      <c r="G2" s="203" t="s">
        <v>311</v>
      </c>
      <c r="H2" s="202" t="s">
        <v>156</v>
      </c>
      <c r="I2" s="202" t="s">
        <v>144</v>
      </c>
      <c r="J2" s="203" t="s">
        <v>312</v>
      </c>
      <c r="K2" s="202" t="s">
        <v>137</v>
      </c>
      <c r="L2" s="204" t="s">
        <v>162</v>
      </c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205" t="s">
        <v>104</v>
      </c>
      <c r="B3" s="205" t="s">
        <v>313</v>
      </c>
      <c r="C3" s="205" t="s">
        <v>314</v>
      </c>
      <c r="D3" s="205"/>
      <c r="E3" s="205" t="s">
        <v>73</v>
      </c>
      <c r="F3" s="205" t="s">
        <v>315</v>
      </c>
      <c r="G3" s="205" t="s">
        <v>316</v>
      </c>
      <c r="H3" s="205" t="s">
        <v>110</v>
      </c>
      <c r="I3" s="205" t="s">
        <v>144</v>
      </c>
      <c r="J3" s="205" t="s">
        <v>24</v>
      </c>
      <c r="K3" s="205"/>
      <c r="L3" s="206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207">
        <v>1.0</v>
      </c>
      <c r="B4" s="208"/>
      <c r="C4" s="208"/>
      <c r="D4" s="208" t="b">
        <f>IF(C4="RabbitMQ","RabbitMQ_",
IF(C4="Kafka","Kafka_"))</f>
        <v>0</v>
      </c>
      <c r="E4" s="208"/>
      <c r="F4" s="208"/>
      <c r="G4" s="208"/>
      <c r="H4" s="208"/>
      <c r="I4" s="206"/>
      <c r="J4" s="208"/>
      <c r="K4" s="209"/>
      <c r="L4" s="210" t="b">
        <f>IF(ISNUMBER(SEARCH("Cluster",F4)),3,IF(ISNUMBER(SEARCH("Standalone",F4)),1))</f>
        <v>0</v>
      </c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207">
        <v>2.0</v>
      </c>
      <c r="B5" s="208"/>
      <c r="C5" s="208"/>
      <c r="D5" s="208"/>
      <c r="E5" s="208"/>
      <c r="F5" s="208"/>
      <c r="G5" s="208"/>
      <c r="H5" s="208"/>
      <c r="I5" s="206"/>
      <c r="J5" s="208"/>
      <c r="K5" s="209"/>
      <c r="L5" s="210" t="str">
        <f t="shared" ref="L5:L6" si="1">IF(ISNUMBER(SEARCH("Cluster",F5)),3,IF(ISNUMBER(SEARCH("Standalone",F5)),1,))</f>
        <v/>
      </c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207">
        <v>3.0</v>
      </c>
      <c r="B6" s="208"/>
      <c r="C6" s="208"/>
      <c r="D6" s="208"/>
      <c r="E6" s="208"/>
      <c r="F6" s="208"/>
      <c r="G6" s="208"/>
      <c r="H6" s="208"/>
      <c r="I6" s="206"/>
      <c r="J6" s="208"/>
      <c r="K6" s="209"/>
      <c r="L6" s="210" t="str">
        <f t="shared" si="1"/>
        <v/>
      </c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80"/>
      <c r="B7" s="184"/>
      <c r="C7" s="184"/>
      <c r="D7" s="184"/>
      <c r="E7" s="184"/>
      <c r="F7" s="184"/>
      <c r="G7" s="184"/>
      <c r="H7" s="184"/>
      <c r="I7" s="184"/>
      <c r="J7" s="184"/>
      <c r="K7" s="211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48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hidden="1" customHeight="1">
      <c r="A9" s="212" t="str">
        <f>"Instance name："&amp;B4</f>
        <v>Instance name：</v>
      </c>
      <c r="B9" s="187"/>
      <c r="C9" s="48"/>
      <c r="D9" s="48"/>
      <c r="E9" s="48"/>
      <c r="F9" s="139"/>
      <c r="G9" s="139"/>
      <c r="H9" s="139"/>
      <c r="I9" s="139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hidden="1" customHeight="1">
      <c r="A10" s="202" t="s">
        <v>157</v>
      </c>
      <c r="B10" s="213"/>
      <c r="C10" s="214"/>
      <c r="D10" s="214"/>
      <c r="E10" s="214"/>
      <c r="F10" s="214"/>
      <c r="G10" s="214"/>
      <c r="H10" s="214"/>
      <c r="I10" s="214"/>
      <c r="J10" s="214"/>
      <c r="K10" s="215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hidden="1" customHeight="1">
      <c r="A11" s="202" t="s">
        <v>317</v>
      </c>
      <c r="B11" s="213"/>
      <c r="C11" s="214"/>
      <c r="D11" s="214"/>
      <c r="E11" s="214"/>
      <c r="F11" s="214"/>
      <c r="G11" s="214"/>
      <c r="H11" s="214"/>
      <c r="I11" s="214"/>
      <c r="J11" s="214"/>
      <c r="K11" s="215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hidden="1" customHeight="1">
      <c r="A12" s="202" t="s">
        <v>318</v>
      </c>
      <c r="B12" s="213"/>
      <c r="C12" s="214"/>
      <c r="D12" s="214"/>
      <c r="E12" s="214"/>
      <c r="F12" s="214"/>
      <c r="G12" s="214"/>
      <c r="H12" s="214"/>
      <c r="I12" s="214"/>
      <c r="J12" s="214"/>
      <c r="K12" s="215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hidden="1" customHeight="1">
      <c r="A13" s="202" t="s">
        <v>319</v>
      </c>
      <c r="B13" s="213"/>
      <c r="C13" s="214"/>
      <c r="D13" s="214"/>
      <c r="E13" s="214"/>
      <c r="F13" s="214"/>
      <c r="G13" s="214"/>
      <c r="H13" s="214"/>
      <c r="I13" s="214"/>
      <c r="J13" s="214"/>
      <c r="K13" s="215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hidden="1" customHeight="1">
      <c r="A14" s="139"/>
      <c r="B14" s="139"/>
      <c r="C14" s="139"/>
      <c r="D14" s="139"/>
      <c r="E14" s="139"/>
      <c r="F14" s="139"/>
      <c r="G14" s="139"/>
      <c r="H14" s="139"/>
      <c r="I14" s="139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hidden="1" customHeight="1">
      <c r="A15" s="212" t="str">
        <f>"Instance name："&amp;B5</f>
        <v>Instance name：</v>
      </c>
      <c r="B15" s="187"/>
      <c r="C15" s="139"/>
      <c r="D15" s="139"/>
      <c r="E15" s="139"/>
      <c r="F15" s="139"/>
      <c r="G15" s="139"/>
      <c r="H15" s="139"/>
      <c r="I15" s="139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hidden="1" customHeight="1">
      <c r="A16" s="202" t="s">
        <v>157</v>
      </c>
      <c r="B16" s="213"/>
      <c r="C16" s="214"/>
      <c r="D16" s="214"/>
      <c r="E16" s="214"/>
      <c r="F16" s="214"/>
      <c r="G16" s="214"/>
      <c r="H16" s="214"/>
      <c r="I16" s="214"/>
      <c r="J16" s="214"/>
      <c r="K16" s="215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hidden="1" customHeight="1">
      <c r="A17" s="202" t="s">
        <v>317</v>
      </c>
      <c r="B17" s="213"/>
      <c r="C17" s="214"/>
      <c r="D17" s="214"/>
      <c r="E17" s="214"/>
      <c r="F17" s="214"/>
      <c r="G17" s="214"/>
      <c r="H17" s="214"/>
      <c r="I17" s="214"/>
      <c r="J17" s="214"/>
      <c r="K17" s="215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hidden="1" customHeight="1">
      <c r="A18" s="202" t="s">
        <v>318</v>
      </c>
      <c r="B18" s="213"/>
      <c r="C18" s="214"/>
      <c r="D18" s="214"/>
      <c r="E18" s="214"/>
      <c r="F18" s="214"/>
      <c r="G18" s="214"/>
      <c r="H18" s="214"/>
      <c r="I18" s="214"/>
      <c r="J18" s="214"/>
      <c r="K18" s="215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hidden="1" customHeight="1">
      <c r="A19" s="202" t="s">
        <v>319</v>
      </c>
      <c r="B19" s="213"/>
      <c r="C19" s="214"/>
      <c r="D19" s="214"/>
      <c r="E19" s="214"/>
      <c r="F19" s="214"/>
      <c r="G19" s="214"/>
      <c r="H19" s="214"/>
      <c r="I19" s="214"/>
      <c r="J19" s="214"/>
      <c r="K19" s="215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hidden="1" customHeight="1">
      <c r="A20" s="139"/>
      <c r="B20" s="139"/>
      <c r="C20" s="139"/>
      <c r="D20" s="139"/>
      <c r="E20" s="139"/>
      <c r="F20" s="139"/>
      <c r="G20" s="139"/>
      <c r="H20" s="139"/>
      <c r="I20" s="139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hidden="1" customHeight="1">
      <c r="A21" s="212" t="str">
        <f>"Instance name："&amp;B6</f>
        <v>Instance name：</v>
      </c>
      <c r="B21" s="187"/>
      <c r="C21" s="139"/>
      <c r="D21" s="139"/>
      <c r="E21" s="139"/>
      <c r="F21" s="139"/>
      <c r="G21" s="139"/>
      <c r="H21" s="139"/>
      <c r="I21" s="139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hidden="1" customHeight="1">
      <c r="A22" s="202" t="s">
        <v>157</v>
      </c>
      <c r="B22" s="213"/>
      <c r="C22" s="214"/>
      <c r="D22" s="214"/>
      <c r="E22" s="214"/>
      <c r="F22" s="214"/>
      <c r="G22" s="214"/>
      <c r="H22" s="214"/>
      <c r="I22" s="214"/>
      <c r="J22" s="214"/>
      <c r="K22" s="215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hidden="1" customHeight="1">
      <c r="A23" s="202" t="s">
        <v>317</v>
      </c>
      <c r="B23" s="213"/>
      <c r="C23" s="214"/>
      <c r="D23" s="214"/>
      <c r="E23" s="214"/>
      <c r="F23" s="214"/>
      <c r="G23" s="214"/>
      <c r="H23" s="214"/>
      <c r="I23" s="214"/>
      <c r="J23" s="214"/>
      <c r="K23" s="215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hidden="1" customHeight="1">
      <c r="A24" s="202" t="s">
        <v>318</v>
      </c>
      <c r="B24" s="213"/>
      <c r="C24" s="214"/>
      <c r="D24" s="214"/>
      <c r="E24" s="214"/>
      <c r="F24" s="214"/>
      <c r="G24" s="214"/>
      <c r="H24" s="214"/>
      <c r="I24" s="214"/>
      <c r="J24" s="214"/>
      <c r="K24" s="215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hidden="1" customHeight="1">
      <c r="A25" s="202" t="s">
        <v>319</v>
      </c>
      <c r="B25" s="213"/>
      <c r="C25" s="214"/>
      <c r="D25" s="214"/>
      <c r="E25" s="214"/>
      <c r="F25" s="214"/>
      <c r="G25" s="214"/>
      <c r="H25" s="214"/>
      <c r="I25" s="214"/>
      <c r="J25" s="214"/>
      <c r="K25" s="215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139"/>
      <c r="B26" s="139"/>
      <c r="C26" s="139"/>
      <c r="D26" s="139"/>
      <c r="E26" s="139"/>
      <c r="F26" s="139"/>
      <c r="G26" s="139"/>
      <c r="H26" s="139"/>
      <c r="I26" s="139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hidden="1" customHeight="1">
      <c r="A27" s="96"/>
      <c r="B27" s="96"/>
      <c r="C27" s="96"/>
      <c r="D27" s="96"/>
      <c r="E27" s="96"/>
      <c r="F27" s="96"/>
      <c r="G27" s="96"/>
      <c r="H27" s="139"/>
      <c r="I27" s="139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hidden="1" customHeight="1">
      <c r="A28" s="97"/>
      <c r="B28" s="97"/>
      <c r="C28" s="97"/>
      <c r="D28" s="97"/>
      <c r="E28" s="97"/>
      <c r="F28" s="96"/>
      <c r="G28" s="96"/>
      <c r="H28" s="139"/>
      <c r="I28" s="139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hidden="1" customHeight="1">
      <c r="A29" s="97"/>
      <c r="B29" s="97"/>
      <c r="C29" s="97"/>
      <c r="D29" s="97"/>
      <c r="E29" s="97"/>
      <c r="F29" s="96"/>
      <c r="G29" s="96"/>
      <c r="H29" s="139"/>
      <c r="I29" s="139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hidden="1" customHeight="1">
      <c r="A30" s="216" t="s">
        <v>320</v>
      </c>
      <c r="B30" s="216" t="s">
        <v>218</v>
      </c>
      <c r="C30" s="97"/>
      <c r="D30" s="97"/>
      <c r="E30" s="97"/>
      <c r="F30" s="96"/>
      <c r="G30" s="96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</row>
    <row r="31" ht="18.0" hidden="1" customHeight="1">
      <c r="A31" s="216" t="s">
        <v>168</v>
      </c>
      <c r="B31" s="216" t="s">
        <v>168</v>
      </c>
      <c r="C31" s="97"/>
      <c r="D31" s="97"/>
      <c r="E31" s="97"/>
      <c r="F31" s="96"/>
      <c r="G31" s="96"/>
      <c r="H31" s="97"/>
      <c r="I31" s="97"/>
      <c r="J31" s="97"/>
      <c r="K31" s="97"/>
      <c r="L31" s="97"/>
      <c r="M31" s="97"/>
      <c r="N31" s="97"/>
      <c r="O31" s="97"/>
      <c r="P31" s="97"/>
      <c r="Q31" s="97"/>
      <c r="R31" s="97"/>
      <c r="S31" s="97"/>
      <c r="T31" s="97"/>
      <c r="U31" s="97"/>
      <c r="V31" s="97"/>
      <c r="W31" s="97"/>
      <c r="X31" s="97"/>
      <c r="Y31" s="97"/>
      <c r="Z31" s="97"/>
    </row>
    <row r="32" ht="18.0" hidden="1" customHeight="1">
      <c r="A32" s="216" t="s">
        <v>170</v>
      </c>
      <c r="B32" s="216" t="s">
        <v>315</v>
      </c>
      <c r="C32" s="97"/>
      <c r="D32" s="97"/>
      <c r="E32" s="97"/>
      <c r="F32" s="96"/>
      <c r="G32" s="96"/>
      <c r="H32" s="97"/>
      <c r="I32" s="97"/>
      <c r="J32" s="97"/>
      <c r="K32" s="97"/>
      <c r="L32" s="97"/>
      <c r="M32" s="97"/>
      <c r="N32" s="97"/>
      <c r="O32" s="97"/>
      <c r="P32" s="97"/>
      <c r="Q32" s="97"/>
      <c r="R32" s="97"/>
      <c r="S32" s="97"/>
      <c r="T32" s="97"/>
      <c r="U32" s="97"/>
      <c r="V32" s="97"/>
      <c r="W32" s="97"/>
      <c r="X32" s="97"/>
      <c r="Y32" s="97"/>
      <c r="Z32" s="97"/>
    </row>
    <row r="33" ht="18.0" hidden="1" customHeight="1">
      <c r="A33" s="216"/>
      <c r="B33" s="216"/>
      <c r="C33" s="97"/>
      <c r="D33" s="97"/>
      <c r="E33" s="216"/>
      <c r="F33" s="96"/>
      <c r="G33" s="96"/>
      <c r="H33" s="139"/>
      <c r="I33" s="139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hidden="1" customHeight="1">
      <c r="A34" s="216" t="s">
        <v>321</v>
      </c>
      <c r="B34" s="216" t="s">
        <v>322</v>
      </c>
      <c r="C34" s="216"/>
      <c r="D34" s="216"/>
      <c r="E34" s="216"/>
      <c r="F34" s="96"/>
      <c r="G34" s="96"/>
      <c r="H34" s="139"/>
      <c r="I34" s="139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hidden="1" customHeight="1">
      <c r="A35" s="216" t="s">
        <v>323</v>
      </c>
      <c r="B35" s="216" t="s">
        <v>324</v>
      </c>
      <c r="C35" s="216"/>
      <c r="D35" s="216"/>
      <c r="E35" s="97"/>
      <c r="F35" s="96"/>
      <c r="G35" s="96"/>
      <c r="H35" s="139"/>
      <c r="I35" s="139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hidden="1" customHeight="1">
      <c r="A36" s="216" t="s">
        <v>325</v>
      </c>
      <c r="B36" s="216"/>
      <c r="C36" s="216"/>
      <c r="D36" s="216"/>
      <c r="E36" s="97"/>
      <c r="F36" s="96"/>
      <c r="G36" s="96"/>
      <c r="H36" s="139"/>
      <c r="I36" s="139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hidden="1" customHeight="1">
      <c r="A37" s="216" t="s">
        <v>326</v>
      </c>
      <c r="B37" s="216"/>
      <c r="C37" s="97"/>
      <c r="D37" s="97"/>
      <c r="E37" s="97"/>
      <c r="F37" s="96"/>
      <c r="G37" s="96"/>
      <c r="H37" s="139"/>
      <c r="I37" s="139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hidden="1" customHeight="1">
      <c r="A38" s="216"/>
      <c r="B38" s="216"/>
      <c r="C38" s="97"/>
      <c r="D38" s="97"/>
      <c r="E38" s="97"/>
      <c r="F38" s="96"/>
      <c r="G38" s="96"/>
      <c r="H38" s="139"/>
      <c r="I38" s="139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hidden="1" customHeight="1">
      <c r="A39" s="216"/>
      <c r="B39" s="216"/>
      <c r="C39" s="97"/>
      <c r="D39" s="97"/>
      <c r="E39" s="97"/>
      <c r="F39" s="96"/>
      <c r="G39" s="96"/>
      <c r="H39" s="139"/>
      <c r="I39" s="139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hidden="1" customHeight="1">
      <c r="A40" s="217"/>
      <c r="B40" s="217"/>
      <c r="C40" s="96"/>
      <c r="D40" s="96"/>
      <c r="E40" s="96"/>
      <c r="F40" s="96"/>
      <c r="G40" s="96"/>
      <c r="H40" s="139"/>
      <c r="I40" s="139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96"/>
      <c r="B41" s="96"/>
      <c r="C41" s="96"/>
      <c r="D41" s="96"/>
      <c r="E41" s="96"/>
      <c r="F41" s="96"/>
      <c r="G41" s="96"/>
      <c r="H41" s="139"/>
      <c r="I41" s="139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96"/>
      <c r="B42" s="96"/>
      <c r="C42" s="96"/>
      <c r="D42" s="96"/>
      <c r="E42" s="96"/>
      <c r="F42" s="96"/>
      <c r="G42" s="96"/>
      <c r="H42" s="139"/>
      <c r="I42" s="139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96"/>
      <c r="B43" s="96"/>
      <c r="C43" s="96"/>
      <c r="D43" s="96"/>
      <c r="E43" s="96"/>
      <c r="F43" s="96"/>
      <c r="G43" s="96"/>
      <c r="H43" s="139"/>
      <c r="I43" s="139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96"/>
      <c r="B44" s="96"/>
      <c r="C44" s="96"/>
      <c r="D44" s="96"/>
      <c r="E44" s="96"/>
      <c r="F44" s="96"/>
      <c r="G44" s="96"/>
      <c r="H44" s="139"/>
      <c r="I44" s="139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96"/>
      <c r="B45" s="96"/>
      <c r="D45" s="96"/>
      <c r="E45" s="96"/>
      <c r="F45" s="96"/>
      <c r="G45" s="139"/>
      <c r="H45" s="139"/>
      <c r="I45" s="139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96"/>
      <c r="B46" s="96"/>
      <c r="C46" s="96"/>
      <c r="D46" s="96"/>
      <c r="E46" s="96"/>
      <c r="F46" s="96"/>
      <c r="G46" s="139"/>
      <c r="H46" s="139"/>
      <c r="I46" s="139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96"/>
      <c r="B47" s="96"/>
      <c r="C47" s="96"/>
      <c r="D47" s="96"/>
      <c r="E47" s="96"/>
      <c r="F47" s="96"/>
      <c r="G47" s="139"/>
      <c r="H47" s="139"/>
      <c r="I47" s="139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96"/>
      <c r="B48" s="96"/>
      <c r="C48" s="96"/>
      <c r="D48" s="96"/>
      <c r="E48" s="96"/>
      <c r="F48" s="96"/>
      <c r="G48" s="139"/>
      <c r="H48" s="139"/>
      <c r="I48" s="139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96"/>
      <c r="B49" s="96"/>
      <c r="C49" s="96"/>
      <c r="D49" s="96"/>
      <c r="E49" s="96"/>
      <c r="F49" s="96"/>
      <c r="G49" s="139"/>
      <c r="H49" s="139"/>
      <c r="I49" s="139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96"/>
      <c r="B50" s="96"/>
      <c r="C50" s="96"/>
      <c r="D50" s="96"/>
      <c r="E50" s="96"/>
      <c r="F50" s="96"/>
      <c r="G50" s="139"/>
      <c r="H50" s="139"/>
      <c r="I50" s="139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96"/>
      <c r="B51" s="96"/>
      <c r="C51" s="96"/>
      <c r="D51" s="96"/>
      <c r="E51" s="96"/>
      <c r="F51" s="96"/>
      <c r="G51" s="139"/>
      <c r="H51" s="139"/>
      <c r="I51" s="139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139"/>
      <c r="H52" s="139"/>
      <c r="I52" s="139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139"/>
      <c r="H53" s="139"/>
      <c r="I53" s="139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139"/>
      <c r="B54" s="139"/>
      <c r="C54" s="139"/>
      <c r="D54" s="139"/>
      <c r="E54" s="139"/>
      <c r="F54" s="139"/>
      <c r="G54" s="139"/>
      <c r="H54" s="139"/>
      <c r="I54" s="139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139"/>
      <c r="B55" s="139"/>
      <c r="C55" s="139"/>
      <c r="D55" s="139"/>
      <c r="E55" s="139"/>
      <c r="F55" s="139"/>
      <c r="G55" s="139"/>
      <c r="H55" s="139"/>
      <c r="I55" s="139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139"/>
      <c r="B56" s="139"/>
      <c r="C56" s="139"/>
      <c r="D56" s="139"/>
      <c r="E56" s="139"/>
      <c r="F56" s="139"/>
      <c r="G56" s="139"/>
      <c r="H56" s="139"/>
      <c r="I56" s="139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139"/>
      <c r="B57" s="139"/>
      <c r="C57" s="139"/>
      <c r="D57" s="139"/>
      <c r="E57" s="139"/>
      <c r="F57" s="139"/>
      <c r="G57" s="139"/>
      <c r="H57" s="139"/>
      <c r="I57" s="139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139"/>
      <c r="B58" s="139"/>
      <c r="C58" s="139"/>
      <c r="D58" s="139"/>
      <c r="E58" s="139"/>
      <c r="F58" s="139"/>
      <c r="G58" s="139"/>
      <c r="H58" s="139"/>
      <c r="I58" s="139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139"/>
      <c r="B59" s="139"/>
      <c r="C59" s="139"/>
      <c r="D59" s="139"/>
      <c r="E59" s="139"/>
      <c r="F59" s="139"/>
      <c r="G59" s="139"/>
      <c r="H59" s="139"/>
      <c r="I59" s="139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139"/>
      <c r="B60" s="139"/>
      <c r="C60" s="139"/>
      <c r="D60" s="139"/>
      <c r="E60" s="139"/>
      <c r="F60" s="139"/>
      <c r="G60" s="139"/>
      <c r="H60" s="139"/>
      <c r="I60" s="139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139"/>
      <c r="B61" s="139"/>
      <c r="C61" s="139"/>
      <c r="D61" s="139"/>
      <c r="E61" s="139"/>
      <c r="F61" s="139"/>
      <c r="G61" s="139"/>
      <c r="H61" s="139"/>
      <c r="I61" s="139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139"/>
      <c r="B62" s="139"/>
      <c r="C62" s="139"/>
      <c r="D62" s="139"/>
      <c r="E62" s="139"/>
      <c r="F62" s="139"/>
      <c r="G62" s="139"/>
      <c r="H62" s="139"/>
      <c r="I62" s="139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15">
    <mergeCell ref="B17:K17"/>
    <mergeCell ref="B18:K18"/>
    <mergeCell ref="B19:K19"/>
    <mergeCell ref="A21:B21"/>
    <mergeCell ref="B22:K22"/>
    <mergeCell ref="B23:K23"/>
    <mergeCell ref="B24:K24"/>
    <mergeCell ref="B25:K25"/>
    <mergeCell ref="A9:B9"/>
    <mergeCell ref="B10:K10"/>
    <mergeCell ref="B11:K11"/>
    <mergeCell ref="B12:K12"/>
    <mergeCell ref="B13:K13"/>
    <mergeCell ref="A15:B15"/>
    <mergeCell ref="B16:K16"/>
  </mergeCells>
  <dataValidations>
    <dataValidation type="list" allowBlank="1" sqref="F4:G6">
      <formula1>INDIRECT(C4)</formula1>
    </dataValidation>
    <dataValidation type="list" allowBlank="1" showDropDown="1" showInputMessage="1" showErrorMessage="1" prompt="預設Private IP*1，無需填寫" sqref="I7:J7">
      <formula1>"Private IP*1"</formula1>
    </dataValidation>
    <dataValidation type="list" allowBlank="1" showErrorMessage="1" sqref="E4">
      <formula1>"v2m4,v4m8,v8m16,v8m32"</formula1>
    </dataValidation>
    <dataValidation type="list" allowBlank="1" showInputMessage="1" showErrorMessage="1" prompt="請下拉選單" sqref="E7">
      <formula1>'MJC (玉山雲)_v4.0'!$I$18:$I$23</formula1>
    </dataValidation>
    <dataValidation type="list" allowBlank="1" showInputMessage="1" showErrorMessage="1" prompt="請下拉選單" sqref="H7">
      <formula1>"不申請,Public IP*1,CNCS IP*1"</formula1>
    </dataValidation>
    <dataValidation type="list" allowBlank="1" showInputMessage="1" showErrorMessage="1" prompt="請下拉選單_x000a_*Replica適用於：MySQL_x000a_*Cluster適用於：Mongo_x000a_*Standalone僅適用於：測試用戶" sqref="F7:G7">
      <formula1>"Replica,Cluster,Standalone"</formula1>
    </dataValidation>
    <dataValidation type="list" allowBlank="1" showInputMessage="1" showErrorMessage="1" prompt="請下拉選單" sqref="H4:H6">
      <formula1>"不申請,Public IP,CNCS IP"</formula1>
    </dataValidation>
    <dataValidation type="list" allowBlank="1" showInputMessage="1" showErrorMessage="1" prompt="請下拉選單" sqref="C4:C6">
      <formula1>MQ_List</formula1>
    </dataValidation>
    <dataValidation type="list" allowBlank="1" showInputMessage="1" showErrorMessage="1" prompt="請下拉選單" sqref="J4:J6">
      <formula1>'MJC (玉山雲)_v4.0'!$I$9:$I$12</formula1>
    </dataValidation>
    <dataValidation type="list" allowBlank="1" showErrorMessage="1" sqref="E5:E6">
      <formula1>'MJC (玉山雲)_v4.0'!$I$33:$I$36</formula1>
    </dataValidation>
    <dataValidation type="list" allowBlank="1" showInputMessage="1" showErrorMessage="1" prompt="請下拉選單" sqref="C7:D7">
      <formula1>"MySQL 5.7,Mongo 3.2"</formula1>
    </dataValidation>
  </dataValidations>
  <printOptions/>
  <pageMargins bottom="0.75" footer="0.0" header="0.0" left="0.7" right="0.7" top="0.75"/>
  <pageSetup paperSize="9" scale="44"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2">
    <tabColor rgb="FFED462E"/>
    <pageSetUpPr/>
  </sheetPr>
  <sheetViews>
    <sheetView showGridLines="0" workbookViewId="0"/>
  </sheetViews>
  <sheetFormatPr customHeight="1" defaultColWidth="11.22" defaultRowHeight="15.0"/>
  <cols>
    <col customWidth="1" min="1" max="1" width="10.33"/>
    <col customWidth="1" min="2" max="2" width="15.33"/>
    <col customWidth="1" min="3" max="3" width="12.56"/>
    <col customWidth="1" min="4" max="4" width="23.11"/>
    <col customWidth="1" min="5" max="7" width="17.78"/>
    <col customWidth="1" min="8" max="8" width="25.78"/>
    <col customWidth="1" hidden="1" min="9" max="9" width="57.89"/>
    <col customWidth="1" min="10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218" t="s">
        <v>85</v>
      </c>
      <c r="B2" s="218" t="s">
        <v>276</v>
      </c>
      <c r="C2" s="218" t="s">
        <v>327</v>
      </c>
      <c r="D2" s="218" t="s">
        <v>328</v>
      </c>
      <c r="E2" s="218" t="s">
        <v>329</v>
      </c>
      <c r="F2" s="218" t="s">
        <v>330</v>
      </c>
      <c r="G2" s="218" t="s">
        <v>331</v>
      </c>
      <c r="H2" s="219" t="s">
        <v>137</v>
      </c>
      <c r="I2" s="220" t="s">
        <v>332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221" t="s">
        <v>104</v>
      </c>
      <c r="B3" s="221" t="s">
        <v>333</v>
      </c>
      <c r="C3" s="221" t="s">
        <v>334</v>
      </c>
      <c r="D3" s="221" t="s">
        <v>335</v>
      </c>
      <c r="E3" s="221" t="s">
        <v>336</v>
      </c>
      <c r="F3" s="221" t="s">
        <v>337</v>
      </c>
      <c r="G3" s="221"/>
      <c r="H3" s="222"/>
      <c r="I3" s="223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94.5" customHeight="1">
      <c r="A4" s="224">
        <v>1.0</v>
      </c>
      <c r="B4" s="225"/>
      <c r="C4" s="225"/>
      <c r="D4" s="225"/>
      <c r="E4" s="226"/>
      <c r="F4" s="227"/>
      <c r="G4" s="225"/>
      <c r="H4" s="228"/>
      <c r="I4" s="229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94.5" customHeight="1">
      <c r="A5" s="224">
        <v>2.0</v>
      </c>
      <c r="B5" s="225"/>
      <c r="C5" s="225"/>
      <c r="D5" s="225"/>
      <c r="E5" s="226"/>
      <c r="F5" s="227"/>
      <c r="G5" s="225"/>
      <c r="H5" s="228"/>
      <c r="I5" s="229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94.5" customHeight="1">
      <c r="A6" s="224">
        <v>3.0</v>
      </c>
      <c r="B6" s="226"/>
      <c r="C6" s="225"/>
      <c r="D6" s="225"/>
      <c r="E6" s="226"/>
      <c r="F6" s="230"/>
      <c r="G6" s="225"/>
      <c r="H6" s="228"/>
      <c r="I6" s="229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94.5" customHeight="1">
      <c r="A7" s="224">
        <v>4.0</v>
      </c>
      <c r="B7" s="226"/>
      <c r="C7" s="225"/>
      <c r="D7" s="225"/>
      <c r="E7" s="226"/>
      <c r="F7" s="230"/>
      <c r="G7" s="225"/>
      <c r="H7" s="228"/>
      <c r="I7" s="231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94.5" customHeight="1">
      <c r="A8" s="224">
        <v>5.0</v>
      </c>
      <c r="B8" s="226"/>
      <c r="C8" s="225"/>
      <c r="D8" s="225"/>
      <c r="E8" s="226"/>
      <c r="F8" s="230"/>
      <c r="G8" s="225"/>
      <c r="H8" s="228"/>
      <c r="I8" s="231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139"/>
      <c r="B9" s="139"/>
      <c r="C9" s="139"/>
      <c r="D9" s="139"/>
      <c r="E9" s="139"/>
      <c r="F9" s="139"/>
      <c r="G9" s="139"/>
      <c r="H9" s="139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139"/>
      <c r="B10" s="139"/>
      <c r="C10" s="139"/>
      <c r="D10" s="139"/>
      <c r="E10" s="139"/>
      <c r="F10" s="139"/>
      <c r="G10" s="139"/>
      <c r="H10" s="139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139"/>
      <c r="B11" s="139"/>
      <c r="C11" s="139"/>
      <c r="D11" s="139"/>
      <c r="E11" s="139"/>
      <c r="F11" s="139"/>
      <c r="G11" s="139"/>
      <c r="H11" s="139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139"/>
      <c r="B12" s="139"/>
      <c r="C12" s="139"/>
      <c r="D12" s="139"/>
      <c r="E12" s="139"/>
      <c r="F12" s="139"/>
      <c r="G12" s="139"/>
      <c r="H12" s="139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139"/>
      <c r="B13" s="139"/>
      <c r="C13" s="139"/>
      <c r="D13" s="139"/>
      <c r="E13" s="139"/>
      <c r="F13" s="139"/>
      <c r="G13" s="139"/>
      <c r="H13" s="139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139"/>
      <c r="C14" s="139"/>
      <c r="D14" s="139"/>
      <c r="E14" s="139"/>
      <c r="F14" s="139"/>
      <c r="G14" s="139"/>
      <c r="H14" s="139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139"/>
      <c r="B15" s="139"/>
      <c r="C15" s="139"/>
      <c r="D15" s="139"/>
      <c r="E15" s="139"/>
      <c r="F15" s="139"/>
      <c r="G15" s="139"/>
      <c r="H15" s="139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139"/>
      <c r="B16" s="139"/>
      <c r="C16" s="139"/>
      <c r="D16" s="139"/>
      <c r="E16" s="139"/>
      <c r="F16" s="139"/>
      <c r="G16" s="139"/>
      <c r="H16" s="139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139"/>
      <c r="B17" s="139"/>
      <c r="C17" s="139"/>
      <c r="D17" s="139"/>
      <c r="E17" s="139"/>
      <c r="F17" s="139"/>
      <c r="G17" s="139"/>
      <c r="H17" s="139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139"/>
      <c r="B18" s="139"/>
      <c r="C18" s="139"/>
      <c r="D18" s="139"/>
      <c r="E18" s="139"/>
      <c r="F18" s="139"/>
      <c r="G18" s="139"/>
      <c r="H18" s="139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139"/>
      <c r="B19" s="139"/>
      <c r="C19" s="139"/>
      <c r="D19" s="139"/>
      <c r="E19" s="139"/>
      <c r="F19" s="139"/>
      <c r="G19" s="139"/>
      <c r="H19" s="139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139"/>
      <c r="B20" s="139"/>
      <c r="C20" s="139"/>
      <c r="D20" s="139"/>
      <c r="E20" s="139"/>
      <c r="F20" s="139"/>
      <c r="G20" s="139"/>
      <c r="H20" s="139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139"/>
      <c r="B21" s="139"/>
      <c r="C21" s="139"/>
      <c r="D21" s="139"/>
      <c r="E21" s="139"/>
      <c r="F21" s="139"/>
      <c r="G21" s="139"/>
      <c r="H21" s="139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139"/>
      <c r="B22" s="139"/>
      <c r="C22" s="139"/>
      <c r="D22" s="139"/>
      <c r="E22" s="139"/>
      <c r="F22" s="139"/>
      <c r="G22" s="139"/>
      <c r="H22" s="139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139"/>
      <c r="B23" s="139"/>
      <c r="C23" s="139"/>
      <c r="D23" s="139"/>
      <c r="E23" s="139"/>
      <c r="F23" s="139"/>
      <c r="G23" s="139"/>
      <c r="H23" s="139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139"/>
      <c r="B24" s="139"/>
      <c r="C24" s="139"/>
      <c r="D24" s="139"/>
      <c r="E24" s="139"/>
      <c r="F24" s="139"/>
      <c r="G24" s="139"/>
      <c r="H24" s="139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139"/>
      <c r="B25" s="139"/>
      <c r="C25" s="139"/>
      <c r="D25" s="139"/>
      <c r="E25" s="139"/>
      <c r="F25" s="139"/>
      <c r="G25" s="139"/>
      <c r="H25" s="139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139"/>
      <c r="B26" s="139"/>
      <c r="C26" s="139"/>
      <c r="D26" s="139"/>
      <c r="E26" s="139"/>
      <c r="F26" s="139"/>
      <c r="G26" s="139"/>
      <c r="H26" s="139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139"/>
      <c r="B27" s="139"/>
      <c r="C27" s="139"/>
      <c r="D27" s="139"/>
      <c r="E27" s="139"/>
      <c r="F27" s="139"/>
      <c r="G27" s="139"/>
      <c r="H27" s="139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139"/>
      <c r="B28" s="139"/>
      <c r="C28" s="139"/>
      <c r="D28" s="139"/>
      <c r="E28" s="139"/>
      <c r="F28" s="139"/>
      <c r="G28" s="139"/>
      <c r="H28" s="139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139"/>
      <c r="B29" s="139"/>
      <c r="C29" s="139"/>
      <c r="D29" s="139"/>
      <c r="E29" s="139"/>
      <c r="F29" s="139"/>
      <c r="G29" s="139"/>
      <c r="H29" s="139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139"/>
      <c r="B30" s="139"/>
      <c r="C30" s="139"/>
      <c r="D30" s="139"/>
      <c r="E30" s="139"/>
      <c r="F30" s="139"/>
      <c r="G30" s="139"/>
      <c r="H30" s="139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139"/>
      <c r="B31" s="139"/>
      <c r="C31" s="139"/>
      <c r="D31" s="139"/>
      <c r="E31" s="139"/>
      <c r="F31" s="139"/>
      <c r="G31" s="139"/>
      <c r="H31" s="139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139"/>
      <c r="B32" s="139"/>
      <c r="C32" s="139"/>
      <c r="D32" s="139"/>
      <c r="E32" s="139"/>
      <c r="F32" s="139"/>
      <c r="G32" s="139"/>
      <c r="H32" s="139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139"/>
      <c r="B33" s="139"/>
      <c r="C33" s="139"/>
      <c r="D33" s="139"/>
      <c r="E33" s="139"/>
      <c r="F33" s="139"/>
      <c r="G33" s="139"/>
      <c r="H33" s="139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139"/>
      <c r="B34" s="139"/>
      <c r="C34" s="139"/>
      <c r="D34" s="139"/>
      <c r="E34" s="139"/>
      <c r="F34" s="139"/>
      <c r="G34" s="139"/>
      <c r="H34" s="139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139"/>
      <c r="B35" s="139"/>
      <c r="C35" s="139"/>
      <c r="D35" s="139"/>
      <c r="E35" s="139"/>
      <c r="F35" s="139"/>
      <c r="G35" s="139"/>
      <c r="H35" s="139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139"/>
      <c r="B36" s="139"/>
      <c r="C36" s="139"/>
      <c r="D36" s="139"/>
      <c r="E36" s="139"/>
      <c r="F36" s="139"/>
      <c r="G36" s="139"/>
      <c r="H36" s="13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139"/>
      <c r="B37" s="139"/>
      <c r="C37" s="139"/>
      <c r="D37" s="139"/>
      <c r="E37" s="139"/>
      <c r="F37" s="139"/>
      <c r="G37" s="139"/>
      <c r="H37" s="13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dataValidations>
    <dataValidation type="list" allowBlank="1" showInputMessage="1" showErrorMessage="1" prompt="請下拉選單_x000a_Read /Write (讀寫)_x000a_Read Only (唯讀)" sqref="G4:G8">
      <formula1>"Read/Write,Read Only"</formula1>
    </dataValidation>
    <dataValidation type="list" allowBlank="1" showInputMessage="1" showErrorMessage="1" prompt="請下拉選單，搭配FiCo網路使用_x000a_Private-FHW (FHW網段)_x000a_Private-Internet (Internet網段)" sqref="D4:D8">
      <formula1>"Private-FHW,Private-Internet"</formula1>
    </dataValidation>
    <dataValidation type="list" allowBlank="1" showInputMessage="1" showErrorMessage="1" prompt="請下拉選單_x000a_NFS_x000a_CIFS" sqref="C4:C8">
      <formula1>"NFS,CIFS"</formula1>
    </dataValidation>
  </dataValidations>
  <printOptions/>
  <pageMargins bottom="0.75" footer="0.0" header="0.0" left="0.7" right="0.7" top="0.75"/>
  <pageSetup paperSize="9" scale="44"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3">
    <tabColor rgb="FF685FC5"/>
    <pageSetUpPr/>
  </sheetPr>
  <sheetViews>
    <sheetView showGridLines="0" workbookViewId="0"/>
  </sheetViews>
  <sheetFormatPr customHeight="1" defaultColWidth="11.22" defaultRowHeight="15.0"/>
  <cols>
    <col customWidth="1" min="1" max="1" width="10.33"/>
    <col customWidth="1" min="2" max="2" width="12.0"/>
    <col customWidth="1" min="3" max="3" width="15.33"/>
    <col customWidth="1" min="4" max="4" width="8.78"/>
    <col customWidth="1" min="5" max="5" width="14.56"/>
    <col customWidth="1" min="6" max="6" width="10.33"/>
    <col customWidth="1" hidden="1" min="7" max="7" width="21.78"/>
    <col customWidth="1" min="8" max="8" width="17.0"/>
    <col customWidth="1" min="9" max="9" width="17.44"/>
    <col customWidth="1" min="10" max="10" width="18.56"/>
    <col customWidth="1" min="11" max="11" width="9.11"/>
    <col customWidth="1" min="12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232" t="s">
        <v>85</v>
      </c>
      <c r="B2" s="233" t="s">
        <v>306</v>
      </c>
      <c r="C2" s="233" t="s">
        <v>338</v>
      </c>
      <c r="D2" s="233" t="s">
        <v>339</v>
      </c>
      <c r="E2" s="233" t="s">
        <v>340</v>
      </c>
      <c r="F2" s="233" t="s">
        <v>133</v>
      </c>
      <c r="G2" s="233" t="s">
        <v>341</v>
      </c>
      <c r="H2" s="233" t="s">
        <v>342</v>
      </c>
      <c r="I2" s="233" t="s">
        <v>343</v>
      </c>
      <c r="J2" s="233" t="s">
        <v>344</v>
      </c>
      <c r="K2" s="233" t="s">
        <v>345</v>
      </c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234" t="s">
        <v>104</v>
      </c>
      <c r="B3" s="234" t="s">
        <v>346</v>
      </c>
      <c r="C3" s="234" t="s">
        <v>105</v>
      </c>
      <c r="D3" s="235" t="s">
        <v>347</v>
      </c>
      <c r="E3" s="234" t="s">
        <v>348</v>
      </c>
      <c r="F3" s="234">
        <v>80.0</v>
      </c>
      <c r="G3" s="234" t="s">
        <v>349</v>
      </c>
      <c r="H3" s="234" t="s">
        <v>350</v>
      </c>
      <c r="I3" s="234" t="s">
        <v>350</v>
      </c>
      <c r="J3" s="234" t="s">
        <v>351</v>
      </c>
      <c r="K3" s="234" t="s">
        <v>352</v>
      </c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236">
        <v>1.0</v>
      </c>
      <c r="B4" s="237"/>
      <c r="C4" s="237"/>
      <c r="D4" s="237"/>
      <c r="E4" s="237"/>
      <c r="F4" s="237"/>
      <c r="G4" s="238"/>
      <c r="H4" s="239"/>
      <c r="I4" s="239"/>
      <c r="J4" s="237"/>
      <c r="K4" s="237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236">
        <v>2.0</v>
      </c>
      <c r="B5" s="237"/>
      <c r="C5" s="237"/>
      <c r="D5" s="237"/>
      <c r="E5" s="237"/>
      <c r="F5" s="237"/>
      <c r="G5" s="238"/>
      <c r="H5" s="239"/>
      <c r="I5" s="239"/>
      <c r="J5" s="237"/>
      <c r="K5" s="237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236">
        <v>3.0</v>
      </c>
      <c r="B6" s="237"/>
      <c r="C6" s="237"/>
      <c r="D6" s="237"/>
      <c r="E6" s="237"/>
      <c r="F6" s="237"/>
      <c r="G6" s="238"/>
      <c r="H6" s="239"/>
      <c r="I6" s="239"/>
      <c r="J6" s="237"/>
      <c r="K6" s="237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236">
        <v>4.0</v>
      </c>
      <c r="B7" s="237"/>
      <c r="C7" s="237"/>
      <c r="D7" s="237"/>
      <c r="E7" s="237"/>
      <c r="F7" s="237"/>
      <c r="G7" s="238"/>
      <c r="H7" s="239"/>
      <c r="I7" s="239"/>
      <c r="J7" s="237"/>
      <c r="K7" s="237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236">
        <v>5.0</v>
      </c>
      <c r="B8" s="237"/>
      <c r="C8" s="237"/>
      <c r="D8" s="237"/>
      <c r="E8" s="237"/>
      <c r="F8" s="237"/>
      <c r="G8" s="238"/>
      <c r="H8" s="239"/>
      <c r="I8" s="239"/>
      <c r="J8" s="237"/>
      <c r="K8" s="237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139"/>
      <c r="B9" s="139"/>
      <c r="C9" s="139"/>
      <c r="D9" s="139"/>
      <c r="E9" s="139"/>
      <c r="F9" s="139"/>
      <c r="G9" s="139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139"/>
      <c r="B10" s="139"/>
      <c r="C10" s="139"/>
      <c r="D10" s="139"/>
      <c r="E10" s="139"/>
      <c r="F10" s="139"/>
      <c r="G10" s="139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139"/>
      <c r="B11" s="139"/>
      <c r="C11" s="139"/>
      <c r="D11" s="139"/>
      <c r="E11" s="139"/>
      <c r="F11" s="139"/>
      <c r="G11" s="139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139"/>
      <c r="B12" s="139"/>
      <c r="C12" s="139"/>
      <c r="D12" s="139"/>
      <c r="E12" s="139"/>
      <c r="F12" s="139"/>
      <c r="G12" s="139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139"/>
      <c r="B13" s="139"/>
      <c r="C13" s="139"/>
      <c r="D13" s="139"/>
      <c r="E13" s="139"/>
      <c r="F13" s="139"/>
      <c r="G13" s="139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139"/>
      <c r="B14" s="139"/>
      <c r="C14" s="139"/>
      <c r="D14" s="139"/>
      <c r="E14" s="139"/>
      <c r="F14" s="139"/>
      <c r="G14" s="139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139"/>
      <c r="B15" s="139"/>
      <c r="C15" s="139"/>
      <c r="D15" s="139"/>
      <c r="E15" s="139"/>
      <c r="F15" s="139"/>
      <c r="G15" s="139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139"/>
      <c r="B16" s="139"/>
      <c r="C16" s="139"/>
      <c r="D16" s="139"/>
      <c r="E16" s="139"/>
      <c r="F16" s="139"/>
      <c r="G16" s="139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139"/>
      <c r="B17" s="139"/>
      <c r="D17" s="139"/>
      <c r="E17" s="139"/>
      <c r="F17" s="139"/>
      <c r="G17" s="139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139"/>
      <c r="B18" s="139"/>
      <c r="C18" s="139"/>
      <c r="D18" s="139"/>
      <c r="E18" s="139"/>
      <c r="F18" s="139"/>
      <c r="G18" s="139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139"/>
      <c r="B19" s="139"/>
      <c r="C19" s="139"/>
      <c r="D19" s="139"/>
      <c r="E19" s="139"/>
      <c r="F19" s="139"/>
      <c r="G19" s="139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139"/>
      <c r="B20" s="139"/>
      <c r="C20" s="139"/>
      <c r="D20" s="139"/>
      <c r="E20" s="139"/>
      <c r="F20" s="139"/>
      <c r="G20" s="139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139"/>
      <c r="B21" s="139"/>
      <c r="C21" s="139"/>
      <c r="D21" s="139"/>
      <c r="E21" s="139"/>
      <c r="F21" s="139"/>
      <c r="G21" s="139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139"/>
      <c r="B22" s="139"/>
      <c r="C22" s="139"/>
      <c r="D22" s="139"/>
      <c r="E22" s="139"/>
      <c r="F22" s="139"/>
      <c r="G22" s="139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139"/>
      <c r="B23" s="139"/>
      <c r="C23" s="139"/>
      <c r="D23" s="139"/>
      <c r="E23" s="139"/>
      <c r="F23" s="139"/>
      <c r="G23" s="139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139"/>
      <c r="B24" s="139"/>
      <c r="C24" s="139"/>
      <c r="D24" s="139"/>
      <c r="E24" s="139"/>
      <c r="F24" s="139"/>
      <c r="G24" s="139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139"/>
      <c r="B25" s="139"/>
      <c r="C25" s="139"/>
      <c r="D25" s="139"/>
      <c r="E25" s="139"/>
      <c r="F25" s="139"/>
      <c r="G25" s="139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139"/>
      <c r="B26" s="139"/>
      <c r="C26" s="139"/>
      <c r="D26" s="139"/>
      <c r="E26" s="139"/>
      <c r="F26" s="139"/>
      <c r="G26" s="139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139"/>
      <c r="B27" s="139"/>
      <c r="C27" s="139"/>
      <c r="D27" s="139"/>
      <c r="E27" s="139"/>
      <c r="F27" s="139"/>
      <c r="G27" s="139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139"/>
      <c r="B28" s="139"/>
      <c r="C28" s="139"/>
      <c r="D28" s="139"/>
      <c r="E28" s="139"/>
      <c r="F28" s="139"/>
      <c r="G28" s="139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139"/>
      <c r="B29" s="139"/>
      <c r="C29" s="139"/>
      <c r="D29" s="139"/>
      <c r="E29" s="139"/>
      <c r="F29" s="139"/>
      <c r="G29" s="139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139"/>
      <c r="B30" s="139"/>
      <c r="C30" s="139"/>
      <c r="D30" s="139"/>
      <c r="E30" s="139"/>
      <c r="F30" s="139"/>
      <c r="G30" s="139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139"/>
      <c r="B31" s="139"/>
      <c r="C31" s="139"/>
      <c r="D31" s="139"/>
      <c r="E31" s="139"/>
      <c r="F31" s="139"/>
      <c r="G31" s="139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139"/>
      <c r="B32" s="139"/>
      <c r="C32" s="139"/>
      <c r="D32" s="139"/>
      <c r="E32" s="139"/>
      <c r="F32" s="139"/>
      <c r="G32" s="139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139"/>
      <c r="B33" s="139"/>
      <c r="C33" s="139"/>
      <c r="D33" s="139"/>
      <c r="E33" s="139"/>
      <c r="F33" s="139"/>
      <c r="G33" s="139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139"/>
      <c r="B34" s="139"/>
      <c r="C34" s="139"/>
      <c r="D34" s="139"/>
      <c r="E34" s="139"/>
      <c r="F34" s="139"/>
      <c r="G34" s="139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139"/>
      <c r="B35" s="139"/>
      <c r="C35" s="139"/>
      <c r="D35" s="139"/>
      <c r="E35" s="139"/>
      <c r="F35" s="139"/>
      <c r="G35" s="139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139"/>
      <c r="B36" s="139"/>
      <c r="C36" s="139"/>
      <c r="D36" s="139"/>
      <c r="E36" s="139"/>
      <c r="F36" s="139"/>
      <c r="G36" s="139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139"/>
      <c r="B37" s="139"/>
      <c r="C37" s="139"/>
      <c r="D37" s="139"/>
      <c r="E37" s="139"/>
      <c r="F37" s="139"/>
      <c r="G37" s="139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139"/>
      <c r="B38" s="139"/>
      <c r="C38" s="139"/>
      <c r="D38" s="139"/>
      <c r="E38" s="139"/>
      <c r="F38" s="139"/>
      <c r="G38" s="139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139"/>
      <c r="B39" s="139"/>
      <c r="C39" s="139"/>
      <c r="D39" s="139"/>
      <c r="E39" s="139"/>
      <c r="F39" s="139"/>
      <c r="G39" s="139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139"/>
      <c r="B40" s="139"/>
      <c r="C40" s="139"/>
      <c r="D40" s="139"/>
      <c r="E40" s="139"/>
      <c r="F40" s="139"/>
      <c r="G40" s="139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139"/>
      <c r="B41" s="139"/>
      <c r="C41" s="139"/>
      <c r="D41" s="139"/>
      <c r="E41" s="139"/>
      <c r="F41" s="139"/>
      <c r="G41" s="139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139"/>
      <c r="B42" s="139"/>
      <c r="C42" s="139"/>
      <c r="D42" s="139"/>
      <c r="E42" s="139"/>
      <c r="F42" s="139"/>
      <c r="G42" s="139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139"/>
      <c r="B43" s="139"/>
      <c r="C43" s="139"/>
      <c r="D43" s="139"/>
      <c r="E43" s="139"/>
      <c r="F43" s="139"/>
      <c r="G43" s="139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139"/>
      <c r="B44" s="139"/>
      <c r="C44" s="139"/>
      <c r="D44" s="139"/>
      <c r="E44" s="139"/>
      <c r="F44" s="139"/>
      <c r="G44" s="139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conditionalFormatting sqref="F4:F8">
    <cfRule type="containsText" dxfId="1" priority="1" operator="containsText" text="不需要填寫">
      <formula>NOT(ISERROR(SEARCH(("不需要填寫"),(F4))))</formula>
    </cfRule>
  </conditionalFormatting>
  <dataValidations>
    <dataValidation type="list" allowBlank="1" showInputMessage="1" showErrorMessage="1" prompt="請下拉選單" sqref="H4:I8">
      <formula1>"10%,20%,30%,40%,50%,60%,70%,80%,90%,100%"</formula1>
    </dataValidation>
    <dataValidation type="list" allowBlank="1" showErrorMessage="1" sqref="C3">
      <formula1>FiCo_VM_template</formula1>
    </dataValidation>
    <dataValidation type="list" allowBlank="1" showInputMessage="1" showErrorMessage="1" prompt="請下拉選單" sqref="D4:D8">
      <formula1>"1,2,3,4,5,6,7,8,9,10,11,12"</formula1>
    </dataValidation>
    <dataValidation type="list" allowBlank="1" showInputMessage="1" showErrorMessage="1" prompt="請下拉選單" sqref="E4:E8">
      <formula1>"Enable,Disable"</formula1>
    </dataValidation>
    <dataValidation type="list" allowBlank="1" showInputMessage="1" showErrorMessage="1" prompt="請下拉選單" sqref="C4:C8">
      <formula1>FiCo_VM_List</formula1>
    </dataValidation>
  </dataValidations>
  <printOptions/>
  <pageMargins bottom="0.75" footer="0.0" header="0.0" left="0.7" right="0.7" top="0.75"/>
  <pageSetup paperSize="9" scale="44" orientation="portrait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4">
    <tabColor rgb="FF009AFA"/>
    <pageSetUpPr/>
  </sheetPr>
  <sheetViews>
    <sheetView showGridLines="0" workbookViewId="0"/>
  </sheetViews>
  <sheetFormatPr customHeight="1" defaultColWidth="11.22" defaultRowHeight="15.0"/>
  <cols>
    <col customWidth="1" min="1" max="1" width="4.67"/>
    <col customWidth="1" min="2" max="2" width="12.22"/>
    <col customWidth="1" min="3" max="3" width="13.33"/>
    <col customWidth="1" min="4" max="5" width="15.56"/>
    <col customWidth="1" min="6" max="6" width="12.22"/>
    <col customWidth="1" min="7" max="7" width="17.33"/>
    <col customWidth="1" min="8" max="8" width="12.22"/>
    <col customWidth="1" min="9" max="9" width="14.11"/>
    <col customWidth="1" hidden="1" min="10" max="10" width="15.11"/>
    <col customWidth="1" hidden="1" min="11" max="11" width="15.56"/>
    <col customWidth="1" min="12" max="12" width="18.44"/>
    <col customWidth="1" hidden="1" min="13" max="13" width="13.11"/>
    <col customWidth="1" hidden="1" min="14" max="14" width="14.0"/>
    <col customWidth="1" min="15" max="15" width="23.22"/>
    <col customWidth="1" hidden="1" min="16" max="16" width="30.44"/>
    <col customWidth="1" min="17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240" t="s">
        <v>85</v>
      </c>
      <c r="B2" s="241" t="s">
        <v>353</v>
      </c>
      <c r="C2" s="241" t="s">
        <v>354</v>
      </c>
      <c r="D2" s="241" t="s">
        <v>355</v>
      </c>
      <c r="E2" s="241" t="s">
        <v>356</v>
      </c>
      <c r="F2" s="241" t="s">
        <v>357</v>
      </c>
      <c r="G2" s="241" t="s">
        <v>187</v>
      </c>
      <c r="H2" s="241" t="s">
        <v>191</v>
      </c>
      <c r="I2" s="241" t="s">
        <v>358</v>
      </c>
      <c r="J2" s="242" t="s">
        <v>359</v>
      </c>
      <c r="K2" s="243"/>
      <c r="L2" s="241" t="s">
        <v>360</v>
      </c>
      <c r="M2" s="241" t="s">
        <v>359</v>
      </c>
      <c r="N2" s="241" t="s">
        <v>94</v>
      </c>
      <c r="O2" s="241" t="s">
        <v>137</v>
      </c>
      <c r="P2" s="241" t="s">
        <v>361</v>
      </c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244" t="s">
        <v>104</v>
      </c>
      <c r="B3" s="244" t="s">
        <v>362</v>
      </c>
      <c r="C3" s="244" t="str">
        <f>'MJC (玉山雲)_v4.0'!$I$38</f>
        <v>CIS.v4m8</v>
      </c>
      <c r="D3" s="244" t="s">
        <v>209</v>
      </c>
      <c r="E3" s="244" t="s">
        <v>363</v>
      </c>
      <c r="F3" s="244" t="s">
        <v>24</v>
      </c>
      <c r="G3" s="244" t="s">
        <v>166</v>
      </c>
      <c r="H3" s="244" t="str">
        <f>'MJC (玉山雲)_v4.0'!$I$38</f>
        <v>CIS.v4m8</v>
      </c>
      <c r="I3" s="245" t="s">
        <v>364</v>
      </c>
      <c r="J3" s="246"/>
      <c r="K3" s="243"/>
      <c r="L3" s="244"/>
      <c r="M3" s="244" t="s">
        <v>113</v>
      </c>
      <c r="N3" s="244" t="s">
        <v>349</v>
      </c>
      <c r="O3" s="244"/>
      <c r="P3" s="244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247">
        <v>1.0</v>
      </c>
      <c r="B4" s="87"/>
      <c r="C4" s="68"/>
      <c r="D4" s="68"/>
      <c r="E4" s="68"/>
      <c r="F4" s="68"/>
      <c r="G4" s="68"/>
      <c r="H4" s="248"/>
      <c r="I4" s="248"/>
      <c r="J4" s="249"/>
      <c r="K4" s="243"/>
      <c r="L4" s="68"/>
      <c r="M4" s="81"/>
      <c r="N4" s="81"/>
      <c r="O4" s="67"/>
      <c r="P4" s="250" t="str">
        <f>IF(C4="","","https://"&amp;J4&amp;":6443")</f>
        <v/>
      </c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247">
        <v>2.0</v>
      </c>
      <c r="B5" s="87"/>
      <c r="C5" s="68"/>
      <c r="D5" s="68"/>
      <c r="E5" s="68"/>
      <c r="F5" s="68"/>
      <c r="G5" s="68"/>
      <c r="H5" s="248"/>
      <c r="I5" s="248"/>
      <c r="J5" s="249"/>
      <c r="K5" s="243"/>
      <c r="L5" s="68"/>
      <c r="M5" s="81"/>
      <c r="N5" s="81"/>
      <c r="O5" s="67"/>
      <c r="P5" s="81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247">
        <v>3.0</v>
      </c>
      <c r="B6" s="87"/>
      <c r="C6" s="68"/>
      <c r="D6" s="68"/>
      <c r="E6" s="68"/>
      <c r="F6" s="68"/>
      <c r="G6" s="68"/>
      <c r="H6" s="248"/>
      <c r="I6" s="248"/>
      <c r="J6" s="249"/>
      <c r="K6" s="243"/>
      <c r="L6" s="68"/>
      <c r="M6" s="81"/>
      <c r="N6" s="81"/>
      <c r="O6" s="67"/>
      <c r="P6" s="81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251">
        <v>4.0</v>
      </c>
      <c r="B7" s="67"/>
      <c r="C7" s="68"/>
      <c r="D7" s="68"/>
      <c r="E7" s="68"/>
      <c r="F7" s="68"/>
      <c r="G7" s="68"/>
      <c r="H7" s="248"/>
      <c r="I7" s="248"/>
      <c r="J7" s="249"/>
      <c r="K7" s="243"/>
      <c r="L7" s="68"/>
      <c r="M7" s="81"/>
      <c r="N7" s="81"/>
      <c r="O7" s="67"/>
      <c r="P7" s="81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251">
        <v>5.0</v>
      </c>
      <c r="B8" s="87"/>
      <c r="C8" s="68"/>
      <c r="D8" s="68"/>
      <c r="E8" s="68"/>
      <c r="F8" s="68"/>
      <c r="G8" s="68"/>
      <c r="H8" s="248"/>
      <c r="I8" s="248"/>
      <c r="J8" s="249"/>
      <c r="K8" s="243"/>
      <c r="L8" s="68"/>
      <c r="M8" s="81"/>
      <c r="N8" s="81"/>
      <c r="O8" s="67"/>
      <c r="P8" s="81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182"/>
      <c r="B9" s="252"/>
      <c r="C9" s="184"/>
      <c r="D9" s="184"/>
      <c r="E9" s="252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252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48"/>
      <c r="B10" s="48"/>
      <c r="C10" s="48"/>
      <c r="D10" s="96" t="s">
        <v>365</v>
      </c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240" t="s">
        <v>85</v>
      </c>
      <c r="B12" s="241" t="s">
        <v>366</v>
      </c>
      <c r="C12" s="242" t="s">
        <v>92</v>
      </c>
      <c r="D12" s="253"/>
      <c r="E12" s="254" t="s">
        <v>367</v>
      </c>
      <c r="F12" s="48"/>
      <c r="G12" s="48"/>
      <c r="H12" s="48"/>
      <c r="I12" s="48"/>
      <c r="J12" s="241" t="s">
        <v>368</v>
      </c>
      <c r="K12" s="241" t="s">
        <v>94</v>
      </c>
      <c r="L12" s="48"/>
      <c r="M12" s="241" t="s">
        <v>359</v>
      </c>
      <c r="N12" s="241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244" t="s">
        <v>104</v>
      </c>
      <c r="B13" s="244" t="s">
        <v>369</v>
      </c>
      <c r="C13" s="246" t="s">
        <v>166</v>
      </c>
      <c r="D13" s="253"/>
      <c r="E13" s="255" t="s">
        <v>370</v>
      </c>
      <c r="F13" s="48"/>
      <c r="G13" s="48"/>
      <c r="H13" s="48"/>
      <c r="I13" s="48"/>
      <c r="J13" s="244"/>
      <c r="K13" s="244"/>
      <c r="L13" s="48"/>
      <c r="M13" s="244"/>
      <c r="N13" s="244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247">
        <v>1.0</v>
      </c>
      <c r="B14" s="87"/>
      <c r="C14" s="256"/>
      <c r="D14" s="243"/>
      <c r="E14" s="68"/>
      <c r="F14" s="48"/>
      <c r="G14" s="48"/>
      <c r="H14" s="48"/>
      <c r="I14" s="48"/>
      <c r="J14" s="257"/>
      <c r="K14" s="81"/>
      <c r="L14" s="48"/>
      <c r="M14" s="250"/>
      <c r="N14" s="81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247">
        <v>2.0</v>
      </c>
      <c r="B15" s="87"/>
      <c r="C15" s="256"/>
      <c r="D15" s="243"/>
      <c r="E15" s="68"/>
      <c r="F15" s="48"/>
      <c r="G15" s="48"/>
      <c r="H15" s="48"/>
      <c r="I15" s="48"/>
      <c r="J15" s="257"/>
      <c r="K15" s="81"/>
      <c r="L15" s="48"/>
      <c r="M15" s="81"/>
      <c r="N15" s="81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247">
        <v>3.0</v>
      </c>
      <c r="B16" s="87"/>
      <c r="C16" s="256"/>
      <c r="D16" s="243"/>
      <c r="E16" s="68"/>
      <c r="F16" s="48"/>
      <c r="G16" s="48"/>
      <c r="H16" s="48"/>
      <c r="I16" s="48"/>
      <c r="J16" s="257"/>
      <c r="K16" s="81"/>
      <c r="L16" s="48"/>
      <c r="M16" s="81"/>
      <c r="N16" s="81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251">
        <v>4.0</v>
      </c>
      <c r="B17" s="67"/>
      <c r="C17" s="256"/>
      <c r="D17" s="243"/>
      <c r="E17" s="68"/>
      <c r="F17" s="48"/>
      <c r="G17" s="48"/>
      <c r="H17" s="48"/>
      <c r="I17" s="48"/>
      <c r="J17" s="257"/>
      <c r="K17" s="81"/>
      <c r="L17" s="48"/>
      <c r="M17" s="81"/>
      <c r="N17" s="81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251">
        <v>5.0</v>
      </c>
      <c r="B18" s="87"/>
      <c r="C18" s="256"/>
      <c r="D18" s="243"/>
      <c r="E18" s="68"/>
      <c r="F18" s="48"/>
      <c r="G18" s="48"/>
      <c r="H18" s="48"/>
      <c r="I18" s="48"/>
      <c r="J18" s="257"/>
      <c r="K18" s="81"/>
      <c r="L18" s="48"/>
      <c r="M18" s="81"/>
      <c r="N18" s="81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48"/>
      <c r="B19" s="48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96"/>
      <c r="B20" s="96"/>
      <c r="C20" s="96"/>
      <c r="D20" s="96"/>
      <c r="E20" s="96"/>
      <c r="F20" s="96"/>
      <c r="G20" s="96"/>
      <c r="H20" s="96"/>
      <c r="I20" s="96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96"/>
      <c r="B21" s="97"/>
      <c r="C21" s="97"/>
      <c r="D21" s="97"/>
      <c r="E21" s="97"/>
      <c r="F21" s="97"/>
      <c r="G21" s="97"/>
      <c r="H21" s="97"/>
      <c r="I21" s="97"/>
      <c r="J21" s="97"/>
      <c r="K21" s="97"/>
      <c r="L21" s="97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240" t="s">
        <v>85</v>
      </c>
      <c r="B22" s="241" t="s">
        <v>366</v>
      </c>
      <c r="C22" s="242" t="s">
        <v>92</v>
      </c>
      <c r="D22" s="253"/>
      <c r="E22" s="97"/>
      <c r="F22" s="97"/>
      <c r="G22" s="48"/>
      <c r="H22" s="97"/>
      <c r="I22" s="48"/>
      <c r="J22" s="241" t="s">
        <v>368</v>
      </c>
      <c r="K22" s="241" t="s">
        <v>94</v>
      </c>
      <c r="L22" s="48"/>
      <c r="M22" s="241" t="s">
        <v>359</v>
      </c>
      <c r="N22" s="241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244" t="s">
        <v>104</v>
      </c>
      <c r="B23" s="244" t="s">
        <v>362</v>
      </c>
      <c r="C23" s="246" t="s">
        <v>166</v>
      </c>
      <c r="D23" s="253"/>
      <c r="E23" s="97"/>
      <c r="F23" s="97"/>
      <c r="G23" s="48"/>
      <c r="H23" s="97"/>
      <c r="I23" s="48"/>
      <c r="J23" s="244"/>
      <c r="K23" s="244" t="s">
        <v>349</v>
      </c>
      <c r="L23" s="48"/>
      <c r="M23" s="244"/>
      <c r="N23" s="244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247">
        <v>1.0</v>
      </c>
      <c r="B24" s="87"/>
      <c r="C24" s="256"/>
      <c r="D24" s="243"/>
      <c r="E24" s="97"/>
      <c r="F24" s="97"/>
      <c r="G24" s="48"/>
      <c r="H24" s="97"/>
      <c r="I24" s="48"/>
      <c r="J24" s="257"/>
      <c r="K24" s="81"/>
      <c r="L24" s="48"/>
      <c r="M24" s="250"/>
      <c r="N24" s="81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247">
        <v>2.0</v>
      </c>
      <c r="B25" s="87"/>
      <c r="C25" s="256"/>
      <c r="D25" s="243"/>
      <c r="E25" s="97"/>
      <c r="F25" s="97"/>
      <c r="G25" s="48"/>
      <c r="H25" s="97"/>
      <c r="I25" s="48"/>
      <c r="J25" s="257"/>
      <c r="K25" s="81"/>
      <c r="L25" s="48"/>
      <c r="M25" s="81"/>
      <c r="N25" s="81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247">
        <v>3.0</v>
      </c>
      <c r="B26" s="87"/>
      <c r="C26" s="256"/>
      <c r="D26" s="243"/>
      <c r="E26" s="97"/>
      <c r="F26" s="97"/>
      <c r="G26" s="48"/>
      <c r="H26" s="97"/>
      <c r="I26" s="48"/>
      <c r="J26" s="257"/>
      <c r="K26" s="81"/>
      <c r="L26" s="48"/>
      <c r="M26" s="81"/>
      <c r="N26" s="81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251">
        <v>4.0</v>
      </c>
      <c r="B27" s="67"/>
      <c r="C27" s="256"/>
      <c r="D27" s="243"/>
      <c r="E27" s="97"/>
      <c r="F27" s="97"/>
      <c r="G27" s="48"/>
      <c r="H27" s="97"/>
      <c r="I27" s="48"/>
      <c r="J27" s="257"/>
      <c r="K27" s="81"/>
      <c r="L27" s="48"/>
      <c r="M27" s="81"/>
      <c r="N27" s="81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251">
        <v>5.0</v>
      </c>
      <c r="B28" s="87"/>
      <c r="C28" s="256"/>
      <c r="D28" s="243"/>
      <c r="E28" s="97"/>
      <c r="F28" s="97"/>
      <c r="G28" s="48"/>
      <c r="H28" s="97"/>
      <c r="I28" s="48"/>
      <c r="J28" s="257"/>
      <c r="K28" s="81"/>
      <c r="L28" s="48"/>
      <c r="M28" s="81"/>
      <c r="N28" s="81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96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96"/>
      <c r="B30" s="97"/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96"/>
      <c r="B31" s="97"/>
      <c r="C31" s="97"/>
      <c r="D31" s="97"/>
      <c r="E31" s="97"/>
      <c r="F31" s="97"/>
      <c r="G31" s="97"/>
      <c r="H31" s="97"/>
      <c r="I31" s="97"/>
      <c r="J31" s="97"/>
      <c r="K31" s="97"/>
      <c r="L31" s="97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96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96"/>
      <c r="B33" s="97"/>
      <c r="C33" s="97"/>
      <c r="D33" s="97"/>
      <c r="F33" s="97"/>
      <c r="G33" s="97"/>
      <c r="H33" s="97"/>
      <c r="I33" s="97"/>
      <c r="J33" s="97"/>
      <c r="K33" s="97"/>
      <c r="L33" s="97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96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48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48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97"/>
      <c r="C47" s="97"/>
      <c r="D47" s="97"/>
      <c r="E47" s="97"/>
      <c r="F47" s="97"/>
      <c r="G47" s="97"/>
      <c r="H47" s="97"/>
      <c r="I47" s="97"/>
      <c r="J47" s="97"/>
      <c r="K47" s="97"/>
      <c r="L47" s="97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97"/>
      <c r="C48" s="97"/>
      <c r="D48" s="97"/>
      <c r="E48" s="97"/>
      <c r="F48" s="97"/>
      <c r="G48" s="97"/>
      <c r="H48" s="97"/>
      <c r="I48" s="97"/>
      <c r="J48" s="97"/>
      <c r="K48" s="97"/>
      <c r="L48" s="97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97"/>
      <c r="C49" s="97"/>
      <c r="D49" s="97"/>
      <c r="E49" s="97"/>
      <c r="F49" s="97"/>
      <c r="G49" s="97"/>
      <c r="H49" s="97"/>
      <c r="I49" s="97"/>
      <c r="J49" s="97"/>
      <c r="K49" s="97"/>
      <c r="L49" s="97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97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97"/>
      <c r="C51" s="97"/>
      <c r="D51" s="97"/>
      <c r="E51" s="97"/>
      <c r="F51" s="97"/>
      <c r="G51" s="97"/>
      <c r="H51" s="97"/>
      <c r="I51" s="97"/>
      <c r="J51" s="97"/>
      <c r="K51" s="97"/>
      <c r="L51" s="97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97"/>
      <c r="C53" s="97"/>
      <c r="D53" s="97"/>
      <c r="E53" s="97"/>
      <c r="F53" s="97"/>
      <c r="G53" s="97"/>
      <c r="H53" s="97"/>
      <c r="I53" s="97"/>
      <c r="J53" s="97"/>
      <c r="K53" s="97"/>
      <c r="L53" s="97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21">
    <mergeCell ref="J2:K2"/>
    <mergeCell ref="J3:K3"/>
    <mergeCell ref="J4:K4"/>
    <mergeCell ref="J5:K5"/>
    <mergeCell ref="J6:K6"/>
    <mergeCell ref="J7:K7"/>
    <mergeCell ref="J8:K8"/>
    <mergeCell ref="C22:D22"/>
    <mergeCell ref="C23:D23"/>
    <mergeCell ref="C24:D24"/>
    <mergeCell ref="C25:D25"/>
    <mergeCell ref="C26:D26"/>
    <mergeCell ref="C27:D27"/>
    <mergeCell ref="C28:D28"/>
    <mergeCell ref="C12:D12"/>
    <mergeCell ref="C13:D13"/>
    <mergeCell ref="C14:D14"/>
    <mergeCell ref="C15:D15"/>
    <mergeCell ref="C16:D16"/>
    <mergeCell ref="C17:D17"/>
    <mergeCell ref="C18:D18"/>
  </mergeCells>
  <conditionalFormatting sqref="A2:E2 A12:B12 E12 J2 L2:P2">
    <cfRule type="cellIs" dxfId="0" priority="1" operator="equal">
      <formula>0</formula>
    </cfRule>
  </conditionalFormatting>
  <conditionalFormatting sqref="D9:E9">
    <cfRule type="cellIs" dxfId="0" priority="2" operator="equal">
      <formula>0</formula>
    </cfRule>
  </conditionalFormatting>
  <conditionalFormatting sqref="D9:E9">
    <cfRule type="containsText" dxfId="0" priority="3" operator="containsText" text="FALSE">
      <formula>NOT(ISERROR(SEARCH(("FALSE"),(D9))))</formula>
    </cfRule>
  </conditionalFormatting>
  <conditionalFormatting sqref="N12">
    <cfRule type="cellIs" dxfId="0" priority="4" operator="equal">
      <formula>0</formula>
    </cfRule>
  </conditionalFormatting>
  <conditionalFormatting sqref="A22:C22">
    <cfRule type="cellIs" dxfId="0" priority="5" operator="equal">
      <formula>0</formula>
    </cfRule>
  </conditionalFormatting>
  <conditionalFormatting sqref="J22">
    <cfRule type="cellIs" dxfId="0" priority="6" operator="equal">
      <formula>0</formula>
    </cfRule>
  </conditionalFormatting>
  <conditionalFormatting sqref="K22">
    <cfRule type="cellIs" dxfId="0" priority="7" operator="equal">
      <formula>0</formula>
    </cfRule>
  </conditionalFormatting>
  <conditionalFormatting sqref="M22">
    <cfRule type="cellIs" dxfId="0" priority="8" operator="equal">
      <formula>0</formula>
    </cfRule>
  </conditionalFormatting>
  <conditionalFormatting sqref="C12">
    <cfRule type="cellIs" dxfId="0" priority="9" operator="equal">
      <formula>0</formula>
    </cfRule>
  </conditionalFormatting>
  <conditionalFormatting sqref="J12">
    <cfRule type="cellIs" dxfId="0" priority="10" operator="equal">
      <formula>0</formula>
    </cfRule>
  </conditionalFormatting>
  <conditionalFormatting sqref="K12">
    <cfRule type="cellIs" dxfId="0" priority="11" operator="equal">
      <formula>0</formula>
    </cfRule>
  </conditionalFormatting>
  <conditionalFormatting sqref="M12">
    <cfRule type="cellIs" dxfId="0" priority="12" operator="equal">
      <formula>0</formula>
    </cfRule>
  </conditionalFormatting>
  <conditionalFormatting sqref="N22">
    <cfRule type="cellIs" dxfId="0" priority="13" operator="equal">
      <formula>0</formula>
    </cfRule>
  </conditionalFormatting>
  <conditionalFormatting sqref="H2:I2">
    <cfRule type="cellIs" dxfId="0" priority="14" operator="equal">
      <formula>0</formula>
    </cfRule>
  </conditionalFormatting>
  <conditionalFormatting sqref="I4:I8">
    <cfRule type="cellIs" dxfId="0" priority="15" operator="equal">
      <formula>0</formula>
    </cfRule>
  </conditionalFormatting>
  <conditionalFormatting sqref="I4:I8">
    <cfRule type="containsText" dxfId="0" priority="16" operator="containsText" text="FALSE">
      <formula>NOT(ISERROR(SEARCH(("FALSE"),(I4))))</formula>
    </cfRule>
  </conditionalFormatting>
  <conditionalFormatting sqref="F2:G2">
    <cfRule type="cellIs" dxfId="0" priority="17" operator="equal">
      <formula>0</formula>
    </cfRule>
  </conditionalFormatting>
  <dataValidations>
    <dataValidation type="list" allowBlank="1" showInputMessage="1" showErrorMessage="1" prompt="請下拉選取" sqref="E4:E8">
      <formula1>"120GB,240GB,500GB,1000GB"</formula1>
    </dataValidation>
    <dataValidation type="list" allowBlank="1" showInputMessage="1" showErrorMessage="1" prompt="請下拉選取" sqref="I4:I8">
      <formula1>"3"</formula1>
    </dataValidation>
    <dataValidation type="list" allowBlank="1" showInputMessage="1" prompt="請下拉選取" sqref="H4:H8">
      <formula1>"CIS.v2m4"</formula1>
    </dataValidation>
    <dataValidation type="list" allowBlank="1" showInputMessage="1" showErrorMessage="1" prompt="請下拉選取" sqref="L4:L8">
      <formula1>"v1.15,v1.18,v1.19"</formula1>
    </dataValidation>
    <dataValidation type="list" allowBlank="1" showInputMessage="1" showErrorMessage="1" prompt="請下拉選單" sqref="L9:N9">
      <formula1>'MJC (玉山雲)_v4.0'!$I$9:$I$12</formula1>
    </dataValidation>
    <dataValidation type="list" allowBlank="1" showInputMessage="1" showErrorMessage="1" prompt="請下拉選取" sqref="E14:E18">
      <formula1>"v.2.3.0,v2.4.0"</formula1>
    </dataValidation>
    <dataValidation type="list" allowBlank="1" showDropDown="1" showInputMessage="1" showErrorMessage="1" prompt="預設Private IP*1，無需填寫" sqref="I9:K9">
      <formula1>"Private IP*1"</formula1>
    </dataValidation>
    <dataValidation type="list" allowBlank="1" showInputMessage="1" showErrorMessage="1" prompt="請下拉選取" sqref="F4:F8">
      <formula1>'MJC (玉山雲)_v4.0'!$I$10:$I$12</formula1>
    </dataValidation>
    <dataValidation type="list" allowBlank="1" showInputMessage="1" showErrorMessage="1" prompt="請下拉選單" sqref="C9">
      <formula1>"CentOS 7.9,CentOS 8,Ubuntu 14.04,Ubuntu 16.04,Ubuntu 18.04,Ubuntu 20.04,Windows Server2012 R2,Windows Server 2016,Windows 2019"</formula1>
    </dataValidation>
    <dataValidation type="list" allowBlank="1" showInputMessage="1" showErrorMessage="1" prompt="請下拉選單" sqref="C14:C18 C24:C28">
      <formula1>"不申請,Public IP,CNCS IP,DMZ IP"</formula1>
    </dataValidation>
    <dataValidation type="list" allowBlank="1" showInputMessage="1" showErrorMessage="1" prompt="請下拉選取" sqref="D4:D8">
      <formula1>"1,2,3,4,5,6,7,8,9,10"</formula1>
    </dataValidation>
    <dataValidation type="list" allowBlank="1" showInputMessage="1" showErrorMessage="1" prompt="請下拉選單" sqref="H9">
      <formula1>"不申請,Public IP*1,CNCS IP*1"</formula1>
    </dataValidation>
    <dataValidation type="list" allowBlank="1" showInputMessage="1" showErrorMessage="1" prompt="請下拉選單" sqref="G9">
      <formula1>"不申請,Public IP*1,CNCS IP*1,DMZ IP*1"</formula1>
    </dataValidation>
    <dataValidation type="list" allowBlank="1" showInputMessage="1" showErrorMessage="1" prompt="請下拉選取" sqref="G4:G8">
      <formula1>"不申請,Public IP,CNCS IP"</formula1>
    </dataValidation>
    <dataValidation type="list" allowBlank="1" showInputMessage="1" prompt="請下拉選取" sqref="C4:C8">
      <formula1>Flavor!$A$2:$A$10</formula1>
    </dataValidation>
    <dataValidation type="list" allowBlank="1" showInputMessage="1" showErrorMessage="1" prompt="請下拉選單" sqref="F9">
      <formula1>#REF!</formula1>
    </dataValidation>
  </dataValidations>
  <printOptions/>
  <pageMargins bottom="0.75" footer="0.0" header="0.0" left="0.7" right="0.7" top="0.75"/>
  <pageSetup paperSize="9" scale="28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5">
    <tabColor rgb="FFB9B900"/>
    <pageSetUpPr/>
  </sheetPr>
  <sheetViews>
    <sheetView showGridLines="0" workbookViewId="0"/>
  </sheetViews>
  <sheetFormatPr customHeight="1" defaultColWidth="11.22" defaultRowHeight="15.0"/>
  <cols>
    <col customWidth="1" min="1" max="1" width="10.33"/>
    <col customWidth="1" min="2" max="2" width="12.0"/>
    <col customWidth="1" min="3" max="4" width="32.44"/>
    <col customWidth="1" min="5" max="5" width="14.67"/>
    <col customWidth="1" min="6" max="26" width="8.44"/>
  </cols>
  <sheetData>
    <row r="1" ht="54.7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258" t="s">
        <v>85</v>
      </c>
      <c r="B2" s="259" t="s">
        <v>306</v>
      </c>
      <c r="C2" s="259" t="s">
        <v>371</v>
      </c>
      <c r="D2" s="259" t="s">
        <v>372</v>
      </c>
      <c r="E2" s="259" t="s">
        <v>373</v>
      </c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260" t="s">
        <v>104</v>
      </c>
      <c r="B3" s="260" t="s">
        <v>374</v>
      </c>
      <c r="C3" s="260" t="s">
        <v>375</v>
      </c>
      <c r="D3" s="260" t="s">
        <v>376</v>
      </c>
      <c r="E3" s="260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29.75" customHeight="1">
      <c r="A4" s="261">
        <v>1.0</v>
      </c>
      <c r="B4" s="262"/>
      <c r="C4" s="262"/>
      <c r="D4" s="262"/>
      <c r="E4" s="262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29.75" customHeight="1">
      <c r="A5" s="261">
        <v>2.0</v>
      </c>
      <c r="B5" s="262"/>
      <c r="C5" s="262"/>
      <c r="D5" s="262"/>
      <c r="E5" s="262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29.75" customHeight="1">
      <c r="A6" s="261">
        <v>3.0</v>
      </c>
      <c r="B6" s="262"/>
      <c r="C6" s="262"/>
      <c r="D6" s="262"/>
      <c r="E6" s="262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139"/>
      <c r="B7" s="139"/>
      <c r="C7" s="139"/>
      <c r="D7" s="139"/>
      <c r="E7" s="139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139"/>
      <c r="B8" s="139"/>
      <c r="C8" s="139"/>
      <c r="D8" s="139"/>
      <c r="E8" s="139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139"/>
      <c r="B9" s="139"/>
      <c r="C9" s="139"/>
      <c r="D9" s="139"/>
      <c r="E9" s="139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139"/>
      <c r="B10" s="139"/>
      <c r="C10" s="139"/>
      <c r="D10" s="139"/>
      <c r="E10" s="139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139"/>
      <c r="B11" s="139"/>
      <c r="C11" s="139"/>
      <c r="D11" s="139"/>
      <c r="E11" s="139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139"/>
      <c r="B12" s="139"/>
      <c r="C12" s="139"/>
      <c r="D12" s="139"/>
      <c r="E12" s="139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139"/>
      <c r="B13" s="139"/>
      <c r="C13" s="139"/>
      <c r="E13" s="139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139"/>
      <c r="B14" s="139"/>
      <c r="C14" s="139"/>
      <c r="D14" s="139"/>
      <c r="E14" s="139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139"/>
      <c r="B15" s="139"/>
      <c r="C15" s="139"/>
      <c r="D15" s="139"/>
      <c r="E15" s="139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139"/>
      <c r="B16" s="139"/>
      <c r="C16" s="139"/>
      <c r="D16" s="139"/>
      <c r="E16" s="139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139"/>
      <c r="B17" s="139"/>
      <c r="C17" s="139"/>
      <c r="D17" s="139"/>
      <c r="E17" s="139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139"/>
      <c r="B18" s="139"/>
      <c r="C18" s="139"/>
      <c r="D18" s="139"/>
      <c r="E18" s="139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139"/>
      <c r="B19" s="139"/>
      <c r="C19" s="139"/>
      <c r="D19" s="139"/>
      <c r="E19" s="139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139"/>
      <c r="B20" s="139"/>
      <c r="C20" s="139"/>
      <c r="D20" s="139"/>
      <c r="E20" s="139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139"/>
      <c r="B21" s="139"/>
      <c r="C21" s="139"/>
      <c r="D21" s="139"/>
      <c r="E21" s="139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139"/>
      <c r="B22" s="139"/>
      <c r="C22" s="139"/>
      <c r="D22" s="139"/>
      <c r="E22" s="139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139"/>
      <c r="B23" s="139"/>
      <c r="C23" s="139"/>
      <c r="D23" s="139"/>
      <c r="E23" s="139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139"/>
      <c r="B24" s="139"/>
      <c r="C24" s="139"/>
      <c r="D24" s="139"/>
      <c r="E24" s="139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139"/>
      <c r="B25" s="139"/>
      <c r="C25" s="139"/>
      <c r="D25" s="139"/>
      <c r="E25" s="139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139"/>
      <c r="B26" s="139"/>
      <c r="C26" s="139"/>
      <c r="D26" s="139"/>
      <c r="E26" s="139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139"/>
      <c r="B27" s="139"/>
      <c r="C27" s="139"/>
      <c r="D27" s="139"/>
      <c r="E27" s="13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139"/>
      <c r="B28" s="139"/>
      <c r="C28" s="139"/>
      <c r="D28" s="139"/>
      <c r="E28" s="139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139"/>
      <c r="B29" s="139"/>
      <c r="C29" s="139"/>
      <c r="D29" s="139"/>
      <c r="E29" s="139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139"/>
      <c r="B30" s="139"/>
      <c r="C30" s="139"/>
      <c r="D30" s="139"/>
      <c r="E30" s="139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139"/>
      <c r="B31" s="139"/>
      <c r="C31" s="139"/>
      <c r="D31" s="139"/>
      <c r="E31" s="139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139"/>
      <c r="B32" s="139"/>
      <c r="C32" s="139"/>
      <c r="D32" s="139"/>
      <c r="E32" s="139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139"/>
      <c r="B33" s="139"/>
      <c r="C33" s="139"/>
      <c r="D33" s="139"/>
      <c r="E33" s="139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139"/>
      <c r="B34" s="139"/>
      <c r="C34" s="139"/>
      <c r="D34" s="139"/>
      <c r="E34" s="139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139"/>
      <c r="B35" s="139"/>
      <c r="C35" s="139"/>
      <c r="D35" s="139"/>
      <c r="E35" s="139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139"/>
      <c r="B36" s="139"/>
      <c r="C36" s="139"/>
      <c r="D36" s="139"/>
      <c r="E36" s="139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139"/>
      <c r="B37" s="139"/>
      <c r="C37" s="139"/>
      <c r="D37" s="139"/>
      <c r="E37" s="139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139"/>
      <c r="B38" s="139"/>
      <c r="C38" s="139"/>
      <c r="D38" s="139"/>
      <c r="E38" s="139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139"/>
      <c r="B39" s="139"/>
      <c r="C39" s="139"/>
      <c r="D39" s="139"/>
      <c r="E39" s="139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139"/>
      <c r="B40" s="139"/>
      <c r="C40" s="139"/>
      <c r="D40" s="139"/>
      <c r="E40" s="139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139"/>
      <c r="B41" s="139"/>
      <c r="C41" s="139"/>
      <c r="D41" s="139"/>
      <c r="E41" s="139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139"/>
      <c r="B42" s="139"/>
      <c r="C42" s="139"/>
      <c r="D42" s="139"/>
      <c r="E42" s="139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48">
        <v>1.0</v>
      </c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dataValidations>
    <dataValidation type="list" allowBlank="1" showInputMessage="1" showErrorMessage="1" prompt="請下拉選單" sqref="E4:E6">
      <formula1>OFFSET(LBS!$B$43,,,SUMPRODUCT(N(LEN(LBS!$B$43:$B$47)&gt;0)),)</formula1>
    </dataValidation>
  </dataValidations>
  <printOptions/>
  <pageMargins bottom="0.75" footer="0.0" header="0.0" left="0.7" right="0.7" top="0.75"/>
  <pageSetup paperSize="9" scale="44" orientation="portrait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7">
    <tabColor rgb="FFA2267C"/>
    <pageSetUpPr/>
  </sheetPr>
  <sheetViews>
    <sheetView showGridLines="0" workbookViewId="0"/>
  </sheetViews>
  <sheetFormatPr customHeight="1" defaultColWidth="11.22" defaultRowHeight="15.0"/>
  <cols>
    <col customWidth="1" min="1" max="1" width="4.67"/>
    <col customWidth="1" min="2" max="2" width="14.33"/>
    <col customWidth="1" min="3" max="3" width="10.78"/>
    <col customWidth="1" min="4" max="4" width="14.67"/>
    <col customWidth="1" min="5" max="5" width="10.89"/>
    <col customWidth="1" min="6" max="6" width="13.33"/>
    <col customWidth="1" min="7" max="7" width="12.78"/>
    <col customWidth="1" min="8" max="8" width="36.67"/>
    <col customWidth="1" hidden="1" min="9" max="9" width="8.78"/>
    <col customWidth="1" hidden="1" min="10" max="11" width="8.44"/>
    <col customWidth="1" min="12" max="26" width="8.44"/>
  </cols>
  <sheetData>
    <row r="1" ht="54.75" customHeight="1">
      <c r="A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37.5" customHeight="1">
      <c r="A2" s="263" t="s">
        <v>85</v>
      </c>
      <c r="B2" s="264" t="s">
        <v>91</v>
      </c>
      <c r="C2" s="264" t="s">
        <v>87</v>
      </c>
      <c r="D2" s="264" t="s">
        <v>96</v>
      </c>
      <c r="E2" s="264" t="s">
        <v>377</v>
      </c>
      <c r="F2" s="264" t="s">
        <v>378</v>
      </c>
      <c r="G2" s="264" t="s">
        <v>379</v>
      </c>
      <c r="H2" s="264" t="s">
        <v>380</v>
      </c>
      <c r="I2" s="48"/>
      <c r="J2" s="48"/>
      <c r="K2" s="48"/>
      <c r="L2" s="264" t="s">
        <v>381</v>
      </c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75" customHeight="1">
      <c r="A3" s="265" t="s">
        <v>104</v>
      </c>
      <c r="B3" s="265" t="s">
        <v>382</v>
      </c>
      <c r="C3" s="265" t="s">
        <v>383</v>
      </c>
      <c r="D3" s="265" t="s">
        <v>24</v>
      </c>
      <c r="E3" s="265" t="s">
        <v>384</v>
      </c>
      <c r="F3" s="265" t="s">
        <v>24</v>
      </c>
      <c r="G3" s="265" t="s">
        <v>384</v>
      </c>
      <c r="H3" s="265" t="s">
        <v>385</v>
      </c>
      <c r="I3" s="48"/>
      <c r="J3" s="48"/>
      <c r="K3" s="48"/>
      <c r="L3" s="265">
        <v>2.0</v>
      </c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266">
        <v>1.0</v>
      </c>
      <c r="B4" s="267"/>
      <c r="C4" s="268" t="str">
        <f t="shared" ref="C4:C13" si="1">IF(B4&lt;&gt;"","Win 10 pro","")</f>
        <v/>
      </c>
      <c r="D4" s="268" t="str">
        <f t="shared" ref="D4:D13" si="2">IF(B4&lt;&gt;"","Standard-SSD","")</f>
        <v/>
      </c>
      <c r="E4" s="268" t="str">
        <f t="shared" ref="E4:E13" si="3">IF(B4 = "","",
IF(B4="vCore.2_RAM.8G","50G",
IF(B4="vCore.4_RAM.8G","50G",
IF(B4="vCore.8_RAM.16G","100G"))))</f>
        <v/>
      </c>
      <c r="F4" s="268" t="str">
        <f t="shared" ref="F4:F13" si="4">IF(B4&lt;&gt;"","Standard-SSD","")</f>
        <v/>
      </c>
      <c r="G4" s="268" t="str">
        <f t="shared" ref="G4:G13" si="5">IF(B4 = "","",
IF(B4="vCore.2_RAM.8G","50G",
IF(B4="vCore.4_RAM.8G","50G",
IF(B4="vCore.8_RAM.16G","100G"))))</f>
        <v/>
      </c>
      <c r="H4" s="268" t="str">
        <f t="shared" ref="H4:H13" si="6">IF(B4&lt;&gt;"","預設全開，權限控管於IT","")</f>
        <v/>
      </c>
      <c r="I4" s="48" t="b">
        <f t="shared" ref="I4:I13" si="7">IF(ISNUMBER(SEARCH("CentOS",C4)),"Linux",IF(ISNUMBER(SEARCH("Ubuntu",C4)),"Linux",IF(ISNUMBER(SEARCH("SUSE",C4)),"Linux",IF(ISNUMBER(SEARCH("Windows",C4)),"Windows"))))</f>
        <v>0</v>
      </c>
      <c r="J4" s="48"/>
      <c r="K4" s="48"/>
      <c r="L4" s="269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266">
        <v>2.0</v>
      </c>
      <c r="B5" s="267"/>
      <c r="C5" s="268" t="str">
        <f t="shared" si="1"/>
        <v/>
      </c>
      <c r="D5" s="268" t="str">
        <f t="shared" si="2"/>
        <v/>
      </c>
      <c r="E5" s="268" t="str">
        <f t="shared" si="3"/>
        <v/>
      </c>
      <c r="F5" s="268" t="str">
        <f t="shared" si="4"/>
        <v/>
      </c>
      <c r="G5" s="268" t="str">
        <f t="shared" si="5"/>
        <v/>
      </c>
      <c r="H5" s="268" t="str">
        <f t="shared" si="6"/>
        <v/>
      </c>
      <c r="I5" s="48" t="b">
        <f t="shared" si="7"/>
        <v>0</v>
      </c>
      <c r="J5" s="48"/>
      <c r="K5" s="48"/>
      <c r="L5" s="269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266">
        <v>3.0</v>
      </c>
      <c r="B6" s="267"/>
      <c r="C6" s="268" t="str">
        <f t="shared" si="1"/>
        <v/>
      </c>
      <c r="D6" s="268" t="str">
        <f t="shared" si="2"/>
        <v/>
      </c>
      <c r="E6" s="268" t="str">
        <f t="shared" si="3"/>
        <v/>
      </c>
      <c r="F6" s="268" t="str">
        <f t="shared" si="4"/>
        <v/>
      </c>
      <c r="G6" s="268" t="str">
        <f t="shared" si="5"/>
        <v/>
      </c>
      <c r="H6" s="268" t="str">
        <f t="shared" si="6"/>
        <v/>
      </c>
      <c r="I6" s="48" t="b">
        <f t="shared" si="7"/>
        <v>0</v>
      </c>
      <c r="J6" s="48"/>
      <c r="K6" s="48"/>
      <c r="L6" s="269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270">
        <v>4.0</v>
      </c>
      <c r="B7" s="267"/>
      <c r="C7" s="268" t="str">
        <f t="shared" si="1"/>
        <v/>
      </c>
      <c r="D7" s="268" t="str">
        <f t="shared" si="2"/>
        <v/>
      </c>
      <c r="E7" s="268" t="str">
        <f t="shared" si="3"/>
        <v/>
      </c>
      <c r="F7" s="268" t="str">
        <f t="shared" si="4"/>
        <v/>
      </c>
      <c r="G7" s="268" t="str">
        <f t="shared" si="5"/>
        <v/>
      </c>
      <c r="H7" s="268" t="str">
        <f t="shared" si="6"/>
        <v/>
      </c>
      <c r="I7" s="48" t="b">
        <f t="shared" si="7"/>
        <v>0</v>
      </c>
      <c r="J7" s="48"/>
      <c r="K7" s="48"/>
      <c r="L7" s="26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270">
        <v>5.0</v>
      </c>
      <c r="B8" s="267"/>
      <c r="C8" s="268" t="str">
        <f t="shared" si="1"/>
        <v/>
      </c>
      <c r="D8" s="268" t="str">
        <f t="shared" si="2"/>
        <v/>
      </c>
      <c r="E8" s="268" t="str">
        <f t="shared" si="3"/>
        <v/>
      </c>
      <c r="F8" s="268" t="str">
        <f t="shared" si="4"/>
        <v/>
      </c>
      <c r="G8" s="268" t="str">
        <f t="shared" si="5"/>
        <v/>
      </c>
      <c r="H8" s="268" t="str">
        <f t="shared" si="6"/>
        <v/>
      </c>
      <c r="I8" s="48" t="b">
        <f t="shared" si="7"/>
        <v>0</v>
      </c>
      <c r="J8" s="48"/>
      <c r="K8" s="48"/>
      <c r="L8" s="269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270">
        <v>6.0</v>
      </c>
      <c r="B9" s="267"/>
      <c r="C9" s="268" t="str">
        <f t="shared" si="1"/>
        <v/>
      </c>
      <c r="D9" s="268" t="str">
        <f t="shared" si="2"/>
        <v/>
      </c>
      <c r="E9" s="268" t="str">
        <f t="shared" si="3"/>
        <v/>
      </c>
      <c r="F9" s="268" t="str">
        <f t="shared" si="4"/>
        <v/>
      </c>
      <c r="G9" s="268" t="str">
        <f t="shared" si="5"/>
        <v/>
      </c>
      <c r="H9" s="268" t="str">
        <f t="shared" si="6"/>
        <v/>
      </c>
      <c r="I9" s="48" t="b">
        <f t="shared" si="7"/>
        <v>0</v>
      </c>
      <c r="J9" s="48"/>
      <c r="K9" s="48"/>
      <c r="L9" s="269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270">
        <v>7.0</v>
      </c>
      <c r="B10" s="267"/>
      <c r="C10" s="268" t="str">
        <f t="shared" si="1"/>
        <v/>
      </c>
      <c r="D10" s="268" t="str">
        <f t="shared" si="2"/>
        <v/>
      </c>
      <c r="E10" s="268" t="str">
        <f t="shared" si="3"/>
        <v/>
      </c>
      <c r="F10" s="268" t="str">
        <f t="shared" si="4"/>
        <v/>
      </c>
      <c r="G10" s="268" t="str">
        <f t="shared" si="5"/>
        <v/>
      </c>
      <c r="H10" s="268" t="str">
        <f t="shared" si="6"/>
        <v/>
      </c>
      <c r="I10" s="48" t="b">
        <f t="shared" si="7"/>
        <v>0</v>
      </c>
      <c r="J10" s="48"/>
      <c r="K10" s="48"/>
      <c r="L10" s="269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270">
        <v>8.0</v>
      </c>
      <c r="B11" s="267"/>
      <c r="C11" s="268" t="str">
        <f t="shared" si="1"/>
        <v/>
      </c>
      <c r="D11" s="268" t="str">
        <f t="shared" si="2"/>
        <v/>
      </c>
      <c r="E11" s="268" t="str">
        <f t="shared" si="3"/>
        <v/>
      </c>
      <c r="F11" s="268" t="str">
        <f t="shared" si="4"/>
        <v/>
      </c>
      <c r="G11" s="268" t="str">
        <f t="shared" si="5"/>
        <v/>
      </c>
      <c r="H11" s="268" t="str">
        <f t="shared" si="6"/>
        <v/>
      </c>
      <c r="I11" s="48" t="b">
        <f t="shared" si="7"/>
        <v>0</v>
      </c>
      <c r="J11" s="48"/>
      <c r="K11" s="48"/>
      <c r="L11" s="269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270">
        <v>9.0</v>
      </c>
      <c r="B12" s="267"/>
      <c r="C12" s="268" t="str">
        <f t="shared" si="1"/>
        <v/>
      </c>
      <c r="D12" s="268" t="str">
        <f t="shared" si="2"/>
        <v/>
      </c>
      <c r="E12" s="268" t="str">
        <f t="shared" si="3"/>
        <v/>
      </c>
      <c r="F12" s="268" t="str">
        <f t="shared" si="4"/>
        <v/>
      </c>
      <c r="G12" s="268" t="str">
        <f t="shared" si="5"/>
        <v/>
      </c>
      <c r="H12" s="268" t="str">
        <f t="shared" si="6"/>
        <v/>
      </c>
      <c r="I12" s="48" t="b">
        <f t="shared" si="7"/>
        <v>0</v>
      </c>
      <c r="J12" s="48"/>
      <c r="K12" s="48"/>
      <c r="L12" s="269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270">
        <v>10.0</v>
      </c>
      <c r="B13" s="267"/>
      <c r="C13" s="268" t="str">
        <f t="shared" si="1"/>
        <v/>
      </c>
      <c r="D13" s="268" t="str">
        <f t="shared" si="2"/>
        <v/>
      </c>
      <c r="E13" s="268" t="str">
        <f t="shared" si="3"/>
        <v/>
      </c>
      <c r="F13" s="268" t="str">
        <f t="shared" si="4"/>
        <v/>
      </c>
      <c r="G13" s="268" t="str">
        <f t="shared" si="5"/>
        <v/>
      </c>
      <c r="H13" s="268" t="str">
        <f t="shared" si="6"/>
        <v/>
      </c>
      <c r="I13" s="48" t="b">
        <f t="shared" si="7"/>
        <v>0</v>
      </c>
      <c r="J13" s="48"/>
      <c r="K13" s="48"/>
      <c r="L13" s="269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hidden="1" customHeight="1">
      <c r="A15" s="92"/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</row>
    <row r="16" ht="18.0" hidden="1" customHeight="1">
      <c r="A16" s="92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</row>
    <row r="17" ht="18.0" hidden="1" customHeight="1">
      <c r="A17" s="92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</row>
    <row r="18" ht="18.0" hidden="1" customHeight="1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</row>
    <row r="19" ht="18.0" hidden="1" customHeight="1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</row>
    <row r="20" ht="18.0" hidden="1" customHeight="1">
      <c r="A20" s="92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</row>
    <row r="21" ht="18.0" hidden="1" customHeight="1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</row>
    <row r="22" ht="18.0" hidden="1" customHeight="1">
      <c r="A22" s="92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</row>
    <row r="23" ht="18.0" hidden="1" customHeight="1">
      <c r="A23" s="92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</row>
    <row r="24" ht="18.0" hidden="1" customHeight="1">
      <c r="A24" s="92"/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</row>
    <row r="25" ht="18.0" hidden="1" customHeight="1">
      <c r="A25" s="92"/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</row>
    <row r="26" ht="18.0" hidden="1" customHeight="1">
      <c r="A26" s="92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</row>
    <row r="27" ht="18.0" hidden="1" customHeight="1">
      <c r="A27" s="92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</row>
    <row r="28" ht="18.0" hidden="1" customHeight="1">
      <c r="A28" s="92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</row>
    <row r="29" ht="18.0" hidden="1" customHeight="1">
      <c r="A29" s="92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</row>
    <row r="30" ht="18.0" hidden="1" customHeight="1">
      <c r="A30" s="92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</row>
    <row r="31" ht="18.0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conditionalFormatting sqref="A2:H2">
    <cfRule type="cellIs" dxfId="0" priority="1" operator="equal">
      <formula>0</formula>
    </cfRule>
  </conditionalFormatting>
  <conditionalFormatting sqref="L2">
    <cfRule type="cellIs" dxfId="0" priority="2" operator="equal">
      <formula>0</formula>
    </cfRule>
  </conditionalFormatting>
  <dataValidations>
    <dataValidation type="list" allowBlank="1" showErrorMessage="1" sqref="B4:B13">
      <formula1>"vCore.2_RAM.8G,vCore.4_RAM.8G,vCore.8_RAM.16G"</formula1>
    </dataValidation>
  </dataValidations>
  <printOptions/>
  <pageMargins bottom="0.75" footer="0.0" header="0.0" left="0.7" right="0.7" top="0.75"/>
  <pageSetup paperSize="9" scale="28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7">
    <tabColor rgb="FF005995"/>
    <pageSetUpPr fitToPage="1"/>
  </sheetPr>
  <sheetViews>
    <sheetView showGridLines="0" workbookViewId="0"/>
  </sheetViews>
  <sheetFormatPr customHeight="1" defaultColWidth="11.22" defaultRowHeight="15.0"/>
  <cols>
    <col customWidth="1" hidden="1" min="1" max="1" width="3.0"/>
    <col customWidth="1" hidden="1" min="2" max="13" width="8.44"/>
    <col customWidth="1" hidden="1" min="14" max="15" width="12.33"/>
    <col customWidth="1" hidden="1" min="16" max="16" width="8.44"/>
    <col customWidth="1" hidden="1" min="17" max="17" width="9.44"/>
    <col customWidth="1" hidden="1" min="18" max="19" width="8.44"/>
    <col customWidth="1" hidden="1" min="20" max="25" width="9.22"/>
    <col customWidth="1" hidden="1" min="26" max="29" width="8.44"/>
    <col customWidth="1" hidden="1" min="30" max="30" width="4.44"/>
    <col customWidth="1" min="31" max="34" width="8.44"/>
  </cols>
  <sheetData>
    <row r="1" ht="19.5" customHeight="1">
      <c r="A1" s="271"/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  <c r="Q1" s="272"/>
      <c r="R1" s="272"/>
      <c r="S1" s="272"/>
      <c r="T1" s="272"/>
      <c r="U1" s="272"/>
      <c r="V1" s="272"/>
      <c r="W1" s="272"/>
      <c r="X1" s="272"/>
      <c r="Y1" s="272"/>
      <c r="Z1" s="272"/>
      <c r="AA1" s="272"/>
      <c r="AB1" s="272"/>
      <c r="AC1" s="272"/>
      <c r="AD1" s="273"/>
      <c r="AE1" s="48"/>
      <c r="AF1" s="48"/>
      <c r="AG1" s="48"/>
      <c r="AH1" s="48"/>
    </row>
    <row r="2" ht="19.5" customHeight="1">
      <c r="A2" s="274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275"/>
      <c r="AE2" s="48"/>
      <c r="AF2" s="48"/>
      <c r="AG2" s="48"/>
      <c r="AH2" s="48"/>
    </row>
    <row r="3" ht="19.5" customHeight="1">
      <c r="A3" s="274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275"/>
      <c r="AE3" s="48"/>
      <c r="AF3" s="48"/>
      <c r="AG3" s="48"/>
      <c r="AH3" s="48"/>
    </row>
    <row r="4" ht="19.5" customHeight="1">
      <c r="A4" s="274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275"/>
      <c r="AE4" s="48"/>
      <c r="AF4" s="48"/>
      <c r="AG4" s="48"/>
      <c r="AH4" s="48"/>
    </row>
    <row r="5" ht="19.5" customHeight="1">
      <c r="A5" s="274"/>
      <c r="B5" s="48"/>
      <c r="C5" s="48"/>
      <c r="D5" s="48"/>
      <c r="E5" s="48"/>
      <c r="F5" s="48"/>
      <c r="G5" s="48"/>
      <c r="H5" s="48"/>
      <c r="I5" s="48"/>
      <c r="J5" s="276"/>
      <c r="K5" s="48"/>
      <c r="L5" s="48"/>
      <c r="M5" s="48"/>
      <c r="N5" s="48"/>
      <c r="O5" s="48"/>
      <c r="P5" s="48"/>
      <c r="Q5" s="48"/>
      <c r="R5" s="48"/>
      <c r="S5" s="277"/>
      <c r="T5" s="277"/>
      <c r="U5" s="277"/>
      <c r="V5" s="277"/>
      <c r="W5" s="48"/>
      <c r="X5" s="278"/>
      <c r="Y5" s="48"/>
      <c r="Z5" s="48"/>
      <c r="AA5" s="277" t="s">
        <v>386</v>
      </c>
      <c r="AB5" s="279">
        <f>TODAY()</f>
        <v>45978</v>
      </c>
      <c r="AD5" s="275"/>
      <c r="AE5" s="48"/>
      <c r="AF5" s="48"/>
      <c r="AG5" s="48"/>
      <c r="AH5" s="48"/>
    </row>
    <row r="6" ht="30.0" customHeight="1">
      <c r="A6" s="274"/>
      <c r="B6" s="280" t="s">
        <v>387</v>
      </c>
      <c r="C6" s="281"/>
      <c r="D6" s="281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275"/>
      <c r="AE6" s="48"/>
      <c r="AF6" s="48"/>
      <c r="AG6" s="48"/>
      <c r="AH6" s="48"/>
    </row>
    <row r="7" ht="30.0" customHeight="1">
      <c r="A7" s="274"/>
      <c r="B7" s="48"/>
      <c r="C7" s="48"/>
      <c r="D7" s="282" t="s">
        <v>388</v>
      </c>
      <c r="E7" s="283" t="str">
        <f>Reply!B3</f>
        <v/>
      </c>
      <c r="F7" s="282"/>
      <c r="G7" s="284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275"/>
      <c r="AE7" s="48"/>
      <c r="AF7" s="48"/>
      <c r="AG7" s="48"/>
      <c r="AH7" s="48"/>
    </row>
    <row r="8" ht="30.0" customHeight="1">
      <c r="A8" s="274"/>
      <c r="B8" s="48"/>
      <c r="C8" s="48"/>
      <c r="D8" s="282" t="s">
        <v>389</v>
      </c>
      <c r="E8" s="283" t="str">
        <f>Reply!B5</f>
        <v/>
      </c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275"/>
      <c r="AE8" s="48"/>
      <c r="AF8" s="48"/>
      <c r="AG8" s="48"/>
      <c r="AH8" s="48"/>
    </row>
    <row r="9" ht="30.0" customHeight="1">
      <c r="A9" s="285"/>
      <c r="B9" s="48"/>
      <c r="C9" s="48"/>
      <c r="D9" s="282" t="s">
        <v>390</v>
      </c>
      <c r="E9" s="283" t="s">
        <v>391</v>
      </c>
      <c r="F9" s="284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275"/>
      <c r="AE9" s="48"/>
      <c r="AF9" s="48"/>
      <c r="AG9" s="48"/>
      <c r="AH9" s="48"/>
    </row>
    <row r="10" ht="30.0" customHeight="1">
      <c r="A10" s="285"/>
      <c r="B10" s="48"/>
      <c r="C10" s="48"/>
      <c r="D10" s="286" t="s">
        <v>392</v>
      </c>
      <c r="E10" s="287" t="s">
        <v>393</v>
      </c>
      <c r="G10" s="288"/>
      <c r="H10" s="48"/>
      <c r="I10" s="48"/>
      <c r="J10" s="48"/>
      <c r="K10" s="48"/>
      <c r="L10" s="48"/>
      <c r="M10" s="48"/>
      <c r="N10" s="48"/>
      <c r="O10" s="48"/>
      <c r="P10" s="48"/>
      <c r="Q10" s="48" t="str">
        <f>IF(ISBLANK(FiCo!B6),"",TRIM(IFERROR(LEFT(FiCo!G6,FIND("-Q",FiCo!G6)-1),"")))
&amp;IF(ISBLANK(FiCo!B6),"",IF(FiCo!I6="Q7(500Mbps)","-Q7.A3",""))</f>
        <v/>
      </c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275"/>
      <c r="AE10" s="48"/>
      <c r="AF10" s="48"/>
      <c r="AG10" s="48"/>
      <c r="AH10" s="48"/>
    </row>
    <row r="11" ht="19.5" hidden="1" customHeight="1">
      <c r="A11" s="274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275"/>
      <c r="AE11" s="48"/>
      <c r="AF11" s="48"/>
      <c r="AG11" s="48"/>
      <c r="AH11" s="48"/>
    </row>
    <row r="12" ht="49.5" hidden="1" customHeight="1">
      <c r="A12" s="274"/>
      <c r="B12" s="289" t="s">
        <v>394</v>
      </c>
      <c r="E12" s="290" t="str">
        <f>IF(OR(FiBo!B2="啟用 Enable",FiBo!B7="啟用 Enable"),"已開通","未開通")</f>
        <v>未開通</v>
      </c>
      <c r="F12" s="291" t="str">
        <f>IF(E12="已開通","※ 提醒: 使用S3服務創建bucket時，請務必加入前綴編號，以避免新增容器時，因不同帳號但採用重複名稱導致讀寫資料錯誤。 (或是建議直接採用FiXo Portal&gt;&gt; FiBo創建bucket ，則無須擔心prefix問題)亦即: prefix+bucketname","")</f>
        <v/>
      </c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275"/>
      <c r="AE12" s="48"/>
      <c r="AF12" s="48"/>
      <c r="AG12" s="48"/>
      <c r="AH12" s="48"/>
    </row>
    <row r="13" ht="19.5" hidden="1" customHeight="1">
      <c r="A13" s="274"/>
      <c r="B13" s="292"/>
      <c r="C13" s="293"/>
      <c r="D13" s="48"/>
      <c r="E13" s="294" t="str">
        <f>IF(E12="已開通","請參考操作文檔  'FiBo 創建及刪除S3訪問密鑰方式'","")</f>
        <v/>
      </c>
      <c r="F13" s="48"/>
      <c r="G13" s="294"/>
      <c r="H13" s="294"/>
      <c r="I13" s="294"/>
      <c r="J13" s="294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275"/>
      <c r="AE13" s="48"/>
      <c r="AF13" s="48"/>
      <c r="AG13" s="48"/>
      <c r="AH13" s="48"/>
    </row>
    <row r="14" ht="19.5" hidden="1" customHeight="1">
      <c r="A14" s="274"/>
      <c r="B14" s="80"/>
      <c r="C14" s="80"/>
      <c r="D14" s="80"/>
      <c r="E14" s="80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275"/>
      <c r="AE14" s="48"/>
      <c r="AF14" s="48"/>
      <c r="AG14" s="48"/>
      <c r="AH14" s="48"/>
    </row>
    <row r="15" ht="49.5" hidden="1" customHeight="1">
      <c r="A15" s="274"/>
      <c r="B15" s="289" t="s">
        <v>395</v>
      </c>
      <c r="E15" s="290" t="str">
        <f>IF(SUM(COUNTBLANK(FiCo!B4:B8))&gt;4,"未開通","已開通")</f>
        <v>未開通</v>
      </c>
      <c r="F15" s="48"/>
      <c r="G15" s="295"/>
      <c r="S15" s="48"/>
      <c r="T15" s="48"/>
      <c r="U15" s="48"/>
      <c r="V15" s="48"/>
      <c r="W15" s="48"/>
      <c r="X15" s="48"/>
      <c r="Y15" s="48"/>
      <c r="Z15" s="48"/>
      <c r="AA15" s="48"/>
      <c r="AD15" s="296"/>
    </row>
    <row r="16" ht="21.75" hidden="1" customHeight="1">
      <c r="A16" s="274"/>
      <c r="B16" s="297" t="s">
        <v>396</v>
      </c>
      <c r="C16" s="298"/>
      <c r="D16" s="298"/>
      <c r="E16" s="297" t="s">
        <v>279</v>
      </c>
      <c r="F16" s="298"/>
      <c r="G16" s="298"/>
      <c r="H16" s="297" t="s">
        <v>88</v>
      </c>
      <c r="I16" s="298"/>
      <c r="J16" s="297" t="s">
        <v>89</v>
      </c>
      <c r="K16" s="298"/>
      <c r="L16" s="298"/>
      <c r="M16" s="298"/>
      <c r="N16" s="297" t="s">
        <v>5</v>
      </c>
      <c r="O16" s="298"/>
      <c r="P16" s="299" t="s">
        <v>156</v>
      </c>
      <c r="Q16" s="298"/>
      <c r="R16" s="297" t="s">
        <v>144</v>
      </c>
      <c r="S16" s="298"/>
      <c r="T16" s="297" t="s">
        <v>397</v>
      </c>
      <c r="U16" s="298"/>
      <c r="V16" s="298"/>
      <c r="W16" s="297" t="s">
        <v>398</v>
      </c>
      <c r="X16" s="298"/>
      <c r="Y16" s="298"/>
      <c r="Z16" s="297" t="s">
        <v>399</v>
      </c>
      <c r="AA16" s="298"/>
      <c r="AB16" s="298"/>
      <c r="AC16" s="298"/>
      <c r="AD16" s="296"/>
    </row>
    <row r="17" ht="43.5" hidden="1" customHeight="1">
      <c r="A17" s="300"/>
      <c r="B17" s="301" t="str">
        <f>FiCo!B4</f>
        <v/>
      </c>
      <c r="C17" s="302"/>
      <c r="D17" s="302"/>
      <c r="E17" s="303">
        <f>IF(FiCo!B4="",0,FiCo!C4)</f>
        <v>0</v>
      </c>
      <c r="F17" s="302"/>
      <c r="G17" s="302"/>
      <c r="H17" s="303">
        <f>IF(FiCo!B4="",0,FiCo!D4)</f>
        <v>0</v>
      </c>
      <c r="I17" s="302"/>
      <c r="J17" s="301" t="str">
        <f>IF(AND(FiCo!B4&lt;&gt;"",FiCo!V4="Linux"),"Use "&amp;FiCo!E4&amp;" Key to Login",FiCo!E4)</f>
        <v/>
      </c>
      <c r="K17" s="302"/>
      <c r="L17" s="302"/>
      <c r="M17" s="302"/>
      <c r="N17" s="304" t="str">
        <f>IF(ISBLANK(FiCo!B4),"",IF(FiCo!F4="INTEL",FiCo!G4,TRIM(IFERROR(LEFT(FiCo!G4,FIND("-Q",FiCo!G4)-1),""))))
&amp;IF(ISBLANK(FiCo!B4),"",IF(AND(FiCo!F4="INTEL",FiCo!I4="Q7(500Mbps)"),"-Q7",IF(AND(FiCo!F4="AMD",FiCo!I4="Q7(500Mbps)"),"-Q7.A3",TRIM(IFERROR(RIGHT(FiCo!G4,FIND("-",FiCo!G4,2))-1,"")))))
&amp;IF(AND(FiCo!F4="AMD",FiCo!I4=""),"-"&amp;TRIM(IFERROR(RIGHT(FiCo!G4,FIND("-",FiCo!G4,2)),"")),"")</f>
        <v/>
      </c>
      <c r="O17" s="305"/>
      <c r="P17" s="301">
        <f>IF(FiCo!B4="",0,FiCo!J4)</f>
        <v>0</v>
      </c>
      <c r="Q17" s="302"/>
      <c r="R17" s="303">
        <f>IF(FiCo!B4="",0,FiCo!K4)</f>
        <v>0</v>
      </c>
      <c r="S17" s="302"/>
      <c r="T17" s="303">
        <f>IF(FiCo!B4="",0,IF(FiCo!C4="",0,FiCo!L4&amp;" / "&amp;FiCo!M4))</f>
        <v>0</v>
      </c>
      <c r="U17" s="302"/>
      <c r="V17" s="302"/>
      <c r="W17" s="301">
        <f>IF(FiCo!B4="",0,IF(FiCo!N4="",0,FiCo!N4&amp;" / "&amp;FiCo!O4))</f>
        <v>0</v>
      </c>
      <c r="X17" s="302"/>
      <c r="Y17" s="302"/>
      <c r="Z17" s="306" t="str">
        <f>IF(FiCo!P4="Yes","BACKUP Service is Enabled","")&amp;IF(AND(FiCo!P4="Yes",FiCo!Q4="Yes"),CHAR(10),"")&amp;IF(FiCo!Q4="Yes","SANPSHOT排程："&amp;FiCo!$R$4&amp;" / "&amp;FiCo!$S$4,"")</f>
        <v/>
      </c>
      <c r="AA17" s="307"/>
      <c r="AB17" s="307"/>
      <c r="AC17" s="307"/>
      <c r="AD17" s="296"/>
    </row>
    <row r="18" ht="43.5" hidden="1" customHeight="1">
      <c r="A18" s="300"/>
      <c r="B18" s="308" t="str">
        <f>FiCo!B5</f>
        <v/>
      </c>
      <c r="C18" s="305"/>
      <c r="D18" s="305"/>
      <c r="E18" s="309">
        <f>IF(FiCo!B5="",0,FiCo!C5)</f>
        <v>0</v>
      </c>
      <c r="F18" s="281"/>
      <c r="G18" s="281"/>
      <c r="H18" s="309">
        <f>IF(FiCo!B5="",0,FiCo!D5)</f>
        <v>0</v>
      </c>
      <c r="I18" s="281"/>
      <c r="J18" s="308" t="str">
        <f>IF(AND(FiCo!B5&lt;&gt;"",FiCo!V5="Linux"),"Use "&amp;FiCo!E5&amp;" Key to Login",FiCo!E5)</f>
        <v/>
      </c>
      <c r="K18" s="305"/>
      <c r="L18" s="305"/>
      <c r="M18" s="305"/>
      <c r="N18" s="304" t="str">
        <f>IF(ISBLANK(FiCo!B5),"",IF(FiCo!F5="INTEL",FiCo!G5,TRIM(IFERROR(LEFT(FiCo!G5,FIND("-Q",FiCo!G5)-1),""))))
&amp;IF(ISBLANK(FiCo!B5),"",IF(AND(FiCo!F5="INTEL",FiCo!I5="Q7(500Mbps)"),"-Q7",IF(AND(FiCo!F5="AMD",FiCo!I5="Q7(500Mbps)"),"-Q7.A3",TRIM(IFERROR(RIGHT(FiCo!G5,FIND("-",FiCo!G5,2))-1,"")))))
&amp;IF(AND(FiCo!F5="AMD",FiCo!I5=""),"-"&amp;TRIM(IFERROR(RIGHT(FiCo!G5,FIND("-",FiCo!G5,2)),"")),"")</f>
        <v/>
      </c>
      <c r="O18" s="305"/>
      <c r="P18" s="310">
        <f>IF(FiCo!B5="",0,FiCo!J5)</f>
        <v>0</v>
      </c>
      <c r="Q18" s="281"/>
      <c r="R18" s="309">
        <f>IF(FiCo!B5="",0,FiCo!K5)</f>
        <v>0</v>
      </c>
      <c r="S18" s="281"/>
      <c r="T18" s="309">
        <f>IF(FiCo!B5="",0,IF(FiCo!C5="",0,FiCo!L5&amp;" / "&amp;FiCo!M5))</f>
        <v>0</v>
      </c>
      <c r="U18" s="281"/>
      <c r="V18" s="281"/>
      <c r="W18" s="310">
        <f>IF(FiCo!B5="",0,IF(FiCo!N5="",0,FiCo!N5&amp;" / "&amp;FiCo!O5))</f>
        <v>0</v>
      </c>
      <c r="X18" s="281"/>
      <c r="Y18" s="281"/>
      <c r="Z18" s="311" t="str">
        <f>IF(FiCo!P5="Yes","BACKUP Service is Enabled","")&amp;IF(AND(FiCo!P5="Yes",FiCo!Q5="Yes"),CHAR(10),"")&amp;IF(FiCo!Q5="Yes","SANPSHOT排程："&amp;FiCo!$R$4&amp;" / "&amp;FiCo!$S$4,"")</f>
        <v/>
      </c>
      <c r="AA18" s="312"/>
      <c r="AB18" s="312"/>
      <c r="AC18" s="312"/>
      <c r="AD18" s="313"/>
      <c r="AE18" s="314"/>
      <c r="AF18" s="314"/>
      <c r="AG18" s="314"/>
      <c r="AH18" s="314"/>
    </row>
    <row r="19" ht="43.5" hidden="1" customHeight="1">
      <c r="A19" s="300"/>
      <c r="B19" s="315" t="str">
        <f>FiCo!B6</f>
        <v/>
      </c>
      <c r="C19" s="316"/>
      <c r="D19" s="316"/>
      <c r="E19" s="317">
        <f>IF(FiCo!B6="",0,FiCo!C6)</f>
        <v>0</v>
      </c>
      <c r="F19" s="316"/>
      <c r="G19" s="316"/>
      <c r="H19" s="317">
        <f>IF(FiCo!B6="",0,FiCo!D6)</f>
        <v>0</v>
      </c>
      <c r="I19" s="316"/>
      <c r="J19" s="315" t="str">
        <f>IF(AND(FiCo!B6&lt;&gt;"",FiCo!V6="Linux"),"Use "&amp;FiCo!E6&amp;" Key to Login",FiCo!E6)</f>
        <v/>
      </c>
      <c r="K19" s="316"/>
      <c r="L19" s="316"/>
      <c r="M19" s="316"/>
      <c r="N19" s="304" t="str">
        <f>IF(ISBLANK(FiCo!B6),"",IF(FiCo!F6="INTEL",FiCo!G6,TRIM(IFERROR(LEFT(FiCo!G6,FIND("-Q",FiCo!G6)-1),""))))
&amp;IF(ISBLANK(FiCo!B6),"",IF(AND(FiCo!F6="INTEL",FiCo!I6="Q7(500Mbps)"),"-Q7",IF(AND(FiCo!F6="AMD",FiCo!I6="Q7(500Mbps)"),"-Q7.A3",TRIM(IFERROR(RIGHT(FiCo!G6,FIND("-",FiCo!G6,2))-1,"")))))
&amp;IF(AND(FiCo!F6="AMD",FiCo!I6=""),"-"&amp;TRIM(IFERROR(RIGHT(FiCo!G6,FIND("-",FiCo!G6,2)),"")),"")</f>
        <v/>
      </c>
      <c r="O19" s="305"/>
      <c r="P19" s="317">
        <f>IF(FiCo!B6="",0,FiCo!J6)</f>
        <v>0</v>
      </c>
      <c r="Q19" s="316"/>
      <c r="R19" s="317">
        <f>IF(FiCo!B6="",0,FiCo!K6)</f>
        <v>0</v>
      </c>
      <c r="S19" s="316"/>
      <c r="T19" s="317">
        <f>IF(FiCo!B6="",0,IF(FiCo!C6="",0,FiCo!L6&amp;" / "&amp;FiCo!M6))</f>
        <v>0</v>
      </c>
      <c r="U19" s="316"/>
      <c r="V19" s="316"/>
      <c r="W19" s="315">
        <f>IF(FiCo!B6="",0,IF(FiCo!N6="",0,FiCo!N6&amp;" / "&amp;FiCo!O6))</f>
        <v>0</v>
      </c>
      <c r="X19" s="316"/>
      <c r="Y19" s="316"/>
      <c r="Z19" s="311" t="str">
        <f>IF(FiCo!P6="Yes","BACKUP Service is Enabled","")&amp;IF(AND(FiCo!P6="Yes",FiCo!Q6="Yes"),CHAR(10),"")&amp;IF(FiCo!Q6="Yes","SANPSHOT排程："&amp;FiCo!$R$4&amp;" / "&amp;FiCo!$S$4,"")</f>
        <v/>
      </c>
      <c r="AA19" s="312"/>
      <c r="AB19" s="312"/>
      <c r="AC19" s="312"/>
      <c r="AD19" s="313"/>
      <c r="AE19" s="314"/>
      <c r="AF19" s="314"/>
      <c r="AG19" s="314"/>
      <c r="AH19" s="314"/>
    </row>
    <row r="20" ht="43.5" hidden="1" customHeight="1">
      <c r="A20" s="300"/>
      <c r="B20" s="315" t="str">
        <f>FiCo!B7</f>
        <v/>
      </c>
      <c r="C20" s="316"/>
      <c r="D20" s="316"/>
      <c r="E20" s="317">
        <f>IF(FiCo!B7="",0,FiCo!C7)</f>
        <v>0</v>
      </c>
      <c r="F20" s="316"/>
      <c r="G20" s="316"/>
      <c r="H20" s="317">
        <f>IF(FiCo!B7="",0,FiCo!D7)</f>
        <v>0</v>
      </c>
      <c r="I20" s="316"/>
      <c r="J20" s="315" t="str">
        <f>IF(AND(FiCo!B7&lt;&gt;"",FiCo!V7="Linux"),"Use "&amp;FiCo!E7&amp;" Key to Login",FiCo!E7)</f>
        <v/>
      </c>
      <c r="K20" s="316"/>
      <c r="L20" s="316"/>
      <c r="M20" s="316"/>
      <c r="N20" s="304" t="str">
        <f>IF(ISBLANK(FiCo!B7),"",IF(FiCo!F7="INTEL",FiCo!G7,TRIM(IFERROR(LEFT(FiCo!G7,FIND("-Q",FiCo!G7)-1),""))))
&amp;IF(ISBLANK(FiCo!B7),"",IF(AND(FiCo!F7="INTEL",FiCo!I7="Q7(500Mbps)"),"-Q7",IF(AND(FiCo!F7="AMD",FiCo!I7="Q7(500Mbps)"),"-Q7.A3",TRIM(IFERROR(RIGHT(FiCo!G7,FIND("-",FiCo!G7,2))-1,"")))))
&amp;IF(AND(FiCo!F7="AMD",FiCo!I7=""),"-"&amp;TRIM(IFERROR(RIGHT(FiCo!G7,FIND("-",FiCo!G7,2)),"")),"")</f>
        <v/>
      </c>
      <c r="O20" s="305"/>
      <c r="P20" s="317">
        <f>IF(FiCo!B7="",0,FiCo!J7)</f>
        <v>0</v>
      </c>
      <c r="Q20" s="316"/>
      <c r="R20" s="317">
        <f>IF(FiCo!B7="",0,FiCo!K7)</f>
        <v>0</v>
      </c>
      <c r="S20" s="316"/>
      <c r="T20" s="317">
        <f>IF(FiCo!B7="",0,IF(FiCo!C7="",0,FiCo!L7&amp;" / "&amp;FiCo!M7))</f>
        <v>0</v>
      </c>
      <c r="U20" s="316"/>
      <c r="V20" s="316"/>
      <c r="W20" s="315">
        <f>IF(FiCo!B7="",0,IF(FiCo!N7="",0,FiCo!N7&amp;" / "&amp;FiCo!O7))</f>
        <v>0</v>
      </c>
      <c r="X20" s="316"/>
      <c r="Y20" s="316"/>
      <c r="Z20" s="311" t="str">
        <f>IF(FiCo!P7="Yes","BACKUP Service is Enabled","")&amp;IF(AND(FiCo!P7="Yes",FiCo!Q7="Yes"),CHAR(10),"")&amp;IF(FiCo!Q7="Yes","SANPSHOT排程："&amp;FiCo!$R$4&amp;" / "&amp;FiCo!$S$4,"")</f>
        <v/>
      </c>
      <c r="AA20" s="312"/>
      <c r="AB20" s="312"/>
      <c r="AC20" s="312"/>
      <c r="AD20" s="313"/>
      <c r="AE20" s="314"/>
      <c r="AF20" s="314"/>
      <c r="AG20" s="314"/>
      <c r="AH20" s="314"/>
    </row>
    <row r="21" ht="43.5" hidden="1" customHeight="1">
      <c r="A21" s="300"/>
      <c r="B21" s="315" t="str">
        <f>FiCo!B8</f>
        <v/>
      </c>
      <c r="C21" s="316"/>
      <c r="D21" s="316"/>
      <c r="E21" s="317">
        <f>IF(FiCo!B8="",0,FiCo!C8)</f>
        <v>0</v>
      </c>
      <c r="F21" s="316"/>
      <c r="G21" s="316"/>
      <c r="H21" s="317">
        <f>IF(FiCo!B8="",0,FiCo!D8)</f>
        <v>0</v>
      </c>
      <c r="I21" s="316"/>
      <c r="J21" s="315" t="str">
        <f>IF(AND(FiCo!B8&lt;&gt;"",FiCo!V8="Linux"),"Use "&amp;FiCo!E8&amp;" Key to Login",FiCo!E8)</f>
        <v/>
      </c>
      <c r="K21" s="316"/>
      <c r="L21" s="316"/>
      <c r="M21" s="316"/>
      <c r="N21" s="304" t="str">
        <f>IF(ISBLANK(FiCo!B8),"",IF(FiCo!F8="INTEL",FiCo!G8,TRIM(IFERROR(LEFT(FiCo!G8,FIND("-Q",FiCo!G8)-1),""))))
&amp;IF(ISBLANK(FiCo!B8),"",IF(AND(FiCo!F8="INTEL",FiCo!I8="Q7(500Mbps)"),"-Q7",IF(AND(FiCo!F8="AMD",FiCo!I8="Q7(500Mbps)"),"-Q7.A3",TRIM(IFERROR(RIGHT(FiCo!G8,FIND("-",FiCo!G8,2))-1,"")))))
&amp;IF(AND(FiCo!F8="AMD",FiCo!I8=""),"-"&amp;TRIM(IFERROR(RIGHT(FiCo!G8,FIND("-",FiCo!G8,2)),"")),"")</f>
        <v/>
      </c>
      <c r="O21" s="305"/>
      <c r="P21" s="317">
        <f>IF(FiCo!B8="",0,FiCo!J8)</f>
        <v>0</v>
      </c>
      <c r="Q21" s="316"/>
      <c r="R21" s="317">
        <f>IF(FiCo!B8="",0,FiCo!K8)</f>
        <v>0</v>
      </c>
      <c r="S21" s="316"/>
      <c r="T21" s="317">
        <f>IF(FiCo!B8="",0,IF(FiCo!C8="",0,FiCo!L8&amp;" / "&amp;FiCo!M8))</f>
        <v>0</v>
      </c>
      <c r="U21" s="316"/>
      <c r="V21" s="316"/>
      <c r="W21" s="315">
        <f>IF(FiCo!B8="",0,IF(FiCo!N8="",0,FiCo!N8&amp;" / "&amp;FiCo!O8))</f>
        <v>0</v>
      </c>
      <c r="X21" s="316"/>
      <c r="Y21" s="316"/>
      <c r="Z21" s="311" t="str">
        <f>IF(FiCo!P8="Yes","BACKUP Service is Enabled","")&amp;IF(AND(FiCo!P8="Yes",FiCo!Q8="Yes"),CHAR(10),"")&amp;IF(FiCo!Q8="Yes","SANPSHOT排程："&amp;FiCo!$R$4&amp;" / "&amp;FiCo!$S$4,"")</f>
        <v/>
      </c>
      <c r="AA21" s="312"/>
      <c r="AB21" s="312"/>
      <c r="AC21" s="312"/>
      <c r="AD21" s="313"/>
      <c r="AE21" s="314"/>
      <c r="AF21" s="314"/>
      <c r="AG21" s="314"/>
      <c r="AH21" s="314"/>
    </row>
    <row r="22" ht="43.5" hidden="1" customHeight="1">
      <c r="A22" s="300"/>
      <c r="B22" s="315" t="str">
        <f>FiCo!B9</f>
        <v/>
      </c>
      <c r="C22" s="316"/>
      <c r="D22" s="316"/>
      <c r="E22" s="317">
        <f>IF(FiCo!B9="",0,FiCo!C9)</f>
        <v>0</v>
      </c>
      <c r="F22" s="316"/>
      <c r="G22" s="316"/>
      <c r="H22" s="317">
        <f>IF(FiCo!B9="",0,FiCo!D9)</f>
        <v>0</v>
      </c>
      <c r="I22" s="316"/>
      <c r="J22" s="315" t="str">
        <f>IF(AND(FiCo!B9&lt;&gt;"",FiCo!V9="Linux"),"Use "&amp;FiCo!E9&amp;" Key to Login",FiCo!E9)</f>
        <v/>
      </c>
      <c r="K22" s="316"/>
      <c r="L22" s="316"/>
      <c r="M22" s="316"/>
      <c r="N22" s="304" t="str">
        <f>IF(ISBLANK(FiCo!B9),"",IF(FiCo!F9="INTEL",FiCo!G9,TRIM(IFERROR(LEFT(FiCo!G9,FIND("-Q",FiCo!G9)-1),""))))
&amp;IF(ISBLANK(FiCo!B9),"",IF(AND(FiCo!F9="INTEL",FiCo!I9="Q7(500Mbps)"),"-Q7",IF(AND(FiCo!F9="AMD",FiCo!I9="Q7(500Mbps)"),"-Q7.A3",TRIM(IFERROR(RIGHT(FiCo!G9,FIND("-",FiCo!G9,2))-1,"")))))
&amp;IF(AND(FiCo!F9="AMD",FiCo!I9=""),"-"&amp;TRIM(IFERROR(RIGHT(FiCo!G9,FIND("-",FiCo!G9,2)),"")),"")</f>
        <v/>
      </c>
      <c r="O22" s="305"/>
      <c r="P22" s="317">
        <f>IF(FiCo!B9="",0,FiCo!J9)</f>
        <v>0</v>
      </c>
      <c r="Q22" s="316"/>
      <c r="R22" s="317">
        <f>IF(FiCo!B9="",0,FiCo!K9)</f>
        <v>0</v>
      </c>
      <c r="S22" s="316"/>
      <c r="T22" s="317">
        <f>IF(FiCo!B9="",0,IF(FiCo!C9="",0,FiCo!L9&amp;" / "&amp;FiCo!M9))</f>
        <v>0</v>
      </c>
      <c r="U22" s="316"/>
      <c r="V22" s="316"/>
      <c r="W22" s="315">
        <f>IF(FiCo!B9="",0,IF(FiCo!N9="",0,FiCo!N9&amp;" / "&amp;FiCo!O9))</f>
        <v>0</v>
      </c>
      <c r="X22" s="316"/>
      <c r="Y22" s="316"/>
      <c r="Z22" s="311" t="str">
        <f>IF(FiCo!P9="Yes","BACKUP Service is Enabled","")&amp;IF(AND(FiCo!P9="Yes",FiCo!Q9="Yes"),CHAR(10),"")&amp;IF(FiCo!Q9="Yes","SANPSHOT排程："&amp;FiCo!$R$4&amp;" / "&amp;FiCo!$S$4,"")</f>
        <v/>
      </c>
      <c r="AA22" s="312"/>
      <c r="AB22" s="312"/>
      <c r="AC22" s="312"/>
      <c r="AD22" s="313"/>
      <c r="AE22" s="314"/>
      <c r="AF22" s="314"/>
      <c r="AG22" s="314"/>
      <c r="AH22" s="314"/>
    </row>
    <row r="23" ht="43.5" hidden="1" customHeight="1">
      <c r="A23" s="300"/>
      <c r="B23" s="315" t="str">
        <f>FiCo!B10</f>
        <v/>
      </c>
      <c r="C23" s="316"/>
      <c r="D23" s="316"/>
      <c r="E23" s="317">
        <f>IF(FiCo!B10="",0,FiCo!C10)</f>
        <v>0</v>
      </c>
      <c r="F23" s="316"/>
      <c r="G23" s="316"/>
      <c r="H23" s="317">
        <f>IF(FiCo!B10="",0,FiCo!D10)</f>
        <v>0</v>
      </c>
      <c r="I23" s="316"/>
      <c r="J23" s="315" t="str">
        <f>IF(AND(FiCo!B10&lt;&gt;"",FiCo!V10="Linux"),"Use "&amp;FiCo!E10&amp;" Key to Login",FiCo!E10)</f>
        <v/>
      </c>
      <c r="K23" s="316"/>
      <c r="L23" s="316"/>
      <c r="M23" s="316"/>
      <c r="N23" s="304" t="str">
        <f>IF(ISBLANK(FiCo!B10),"",IF(FiCo!F10="INTEL",FiCo!G10,TRIM(IFERROR(LEFT(FiCo!G10,FIND("-Q",FiCo!G10)-1),""))))
&amp;IF(ISBLANK(FiCo!B10),"",IF(AND(FiCo!F10="INTEL",FiCo!I10="Q7(500Mbps)"),"-Q7",IF(AND(FiCo!F10="AMD",FiCo!I10="Q7(500Mbps)"),"-Q7.A3",TRIM(IFERROR(RIGHT(FiCo!G10,FIND("-",FiCo!G10,2))-1,"")))))
&amp;IF(AND(FiCo!F10="AMD",FiCo!I10=""),"-"&amp;TRIM(IFERROR(RIGHT(FiCo!G10,FIND("-",FiCo!G10,2)),"")),"")</f>
        <v/>
      </c>
      <c r="O23" s="305"/>
      <c r="P23" s="317">
        <f>IF(FiCo!B10="",0,FiCo!J10)</f>
        <v>0</v>
      </c>
      <c r="Q23" s="316"/>
      <c r="R23" s="317">
        <f>IF(FiCo!B10="",0,FiCo!K10)</f>
        <v>0</v>
      </c>
      <c r="S23" s="316"/>
      <c r="T23" s="317">
        <f>IF(FiCo!B10="",0,IF(FiCo!C10="",0,FiCo!L10&amp;" / "&amp;FiCo!M10))</f>
        <v>0</v>
      </c>
      <c r="U23" s="316"/>
      <c r="V23" s="316"/>
      <c r="W23" s="315">
        <f>IF(FiCo!B10="",0,IF(FiCo!N10="",0,FiCo!N10&amp;" / "&amp;FiCo!O10))</f>
        <v>0</v>
      </c>
      <c r="X23" s="316"/>
      <c r="Y23" s="316"/>
      <c r="Z23" s="311" t="str">
        <f>IF(FiCo!P10="Yes","BACKUP Service is Enabled","")&amp;IF(AND(FiCo!P10="Yes",FiCo!Q10="Yes"),CHAR(10),"")&amp;IF(FiCo!Q10="Yes","SANPSHOT排程："&amp;FiCo!$R$4&amp;" / "&amp;FiCo!$S$4,"")</f>
        <v/>
      </c>
      <c r="AA23" s="312"/>
      <c r="AB23" s="312"/>
      <c r="AC23" s="312"/>
      <c r="AD23" s="313"/>
      <c r="AE23" s="314"/>
      <c r="AF23" s="314"/>
      <c r="AG23" s="314"/>
      <c r="AH23" s="314"/>
    </row>
    <row r="24" ht="43.5" hidden="1" customHeight="1">
      <c r="A24" s="300"/>
      <c r="B24" s="315" t="str">
        <f>FiCo!B11</f>
        <v/>
      </c>
      <c r="C24" s="316"/>
      <c r="D24" s="316"/>
      <c r="E24" s="317">
        <f>IF(FiCo!B11="",0,FiCo!C11)</f>
        <v>0</v>
      </c>
      <c r="F24" s="316"/>
      <c r="G24" s="316"/>
      <c r="H24" s="317">
        <f>IF(FiCo!B11="",0,FiCo!D11)</f>
        <v>0</v>
      </c>
      <c r="I24" s="316"/>
      <c r="J24" s="315" t="str">
        <f>IF(AND(FiCo!B11&lt;&gt;"",FiCo!V11="Linux"),"Use "&amp;FiCo!E11&amp;" Key to Login",FiCo!E11)</f>
        <v/>
      </c>
      <c r="K24" s="316"/>
      <c r="L24" s="316"/>
      <c r="M24" s="316"/>
      <c r="N24" s="304" t="str">
        <f>IF(ISBLANK(FiCo!B11),"",IF(FiCo!F11="INTEL",FiCo!G11,TRIM(IFERROR(LEFT(FiCo!G11,FIND("-Q",FiCo!G11)-1),""))))
&amp;IF(ISBLANK(FiCo!B11),"",IF(AND(FiCo!F11="INTEL",FiCo!I11="Q7(500Mbps)"),"-Q7",IF(AND(FiCo!F11="AMD",FiCo!I11="Q7(500Mbps)"),"-Q7.A3",TRIM(IFERROR(RIGHT(FiCo!G11,FIND("-",FiCo!G11,2))-1,"")))))
&amp;IF(AND(FiCo!F11="AMD",FiCo!I11=""),"-"&amp;TRIM(IFERROR(RIGHT(FiCo!G11,FIND("-",FiCo!G11,2)),"")),"")</f>
        <v/>
      </c>
      <c r="O24" s="305"/>
      <c r="P24" s="317">
        <f>IF(FiCo!B11="",0,FiCo!J11)</f>
        <v>0</v>
      </c>
      <c r="Q24" s="316"/>
      <c r="R24" s="317">
        <f>IF(FiCo!B11="",0,FiCo!K11)</f>
        <v>0</v>
      </c>
      <c r="S24" s="316"/>
      <c r="T24" s="317">
        <f>IF(FiCo!B11="",0,IF(FiCo!C11="",0,FiCo!L11&amp;" / "&amp;FiCo!M11))</f>
        <v>0</v>
      </c>
      <c r="U24" s="316"/>
      <c r="V24" s="316"/>
      <c r="W24" s="315">
        <f>IF(FiCo!B11="",0,IF(FiCo!N11="",0,FiCo!N11&amp;" / "&amp;FiCo!O11))</f>
        <v>0</v>
      </c>
      <c r="X24" s="316"/>
      <c r="Y24" s="316"/>
      <c r="Z24" s="311" t="str">
        <f>IF(FiCo!P11="Yes","BACKUP Service is Enabled","")&amp;IF(AND(FiCo!P11="Yes",FiCo!Q11="Yes"),CHAR(10),"")&amp;IF(FiCo!Q11="Yes","SANPSHOT排程："&amp;FiCo!$R$4&amp;" / "&amp;FiCo!$S$4,"")</f>
        <v/>
      </c>
      <c r="AA24" s="312"/>
      <c r="AB24" s="312"/>
      <c r="AC24" s="312"/>
      <c r="AD24" s="313"/>
      <c r="AE24" s="314"/>
      <c r="AF24" s="314"/>
      <c r="AG24" s="314"/>
      <c r="AH24" s="314"/>
    </row>
    <row r="25" ht="43.5" hidden="1" customHeight="1">
      <c r="A25" s="300"/>
      <c r="B25" s="315" t="str">
        <f>FiCo!B12</f>
        <v/>
      </c>
      <c r="C25" s="316"/>
      <c r="D25" s="316"/>
      <c r="E25" s="317">
        <f>IF(FiCo!B12="",0,FiCo!C12)</f>
        <v>0</v>
      </c>
      <c r="F25" s="316"/>
      <c r="G25" s="316"/>
      <c r="H25" s="317">
        <f>IF(FiCo!B12="",0,FiCo!D12)</f>
        <v>0</v>
      </c>
      <c r="I25" s="316"/>
      <c r="J25" s="315" t="str">
        <f>IF(AND(FiCo!B12&lt;&gt;"",FiCo!V12="Linux"),"Use "&amp;FiCo!E12&amp;" Key to Login",FiCo!E12)</f>
        <v/>
      </c>
      <c r="K25" s="316"/>
      <c r="L25" s="316"/>
      <c r="M25" s="316"/>
      <c r="N25" s="304" t="str">
        <f>IF(ISBLANK(FiCo!B12),"",IF(FiCo!F12="INTEL",FiCo!G12,TRIM(IFERROR(LEFT(FiCo!G12,FIND("-Q",FiCo!G12)-1),""))))
&amp;IF(ISBLANK(FiCo!B12),"",IF(AND(FiCo!F12="INTEL",FiCo!I12="Q7(500Mbps)"),"-Q7",IF(AND(FiCo!F12="AMD",FiCo!I12="Q7(500Mbps)"),"-Q7.A3",TRIM(IFERROR(RIGHT(FiCo!G12,FIND("-",FiCo!G12,2))-1,"")))))
&amp;IF(AND(FiCo!F12="AMD",FiCo!I12=""),"-"&amp;TRIM(IFERROR(RIGHT(FiCo!G12,FIND("-",FiCo!G12,2)),"")),"")</f>
        <v/>
      </c>
      <c r="O25" s="305"/>
      <c r="P25" s="317">
        <f>IF(FiCo!B12="",0,FiCo!J12)</f>
        <v>0</v>
      </c>
      <c r="Q25" s="316"/>
      <c r="R25" s="317">
        <f>IF(FiCo!B12="",0,FiCo!K12)</f>
        <v>0</v>
      </c>
      <c r="S25" s="316"/>
      <c r="T25" s="317">
        <f>IF(FiCo!B12="",0,IF(FiCo!C12="",0,FiCo!L12&amp;" / "&amp;FiCo!M12))</f>
        <v>0</v>
      </c>
      <c r="U25" s="316"/>
      <c r="V25" s="316"/>
      <c r="W25" s="315">
        <f>IF(FiCo!B12="",0,IF(FiCo!N12="",0,FiCo!N12&amp;" / "&amp;FiCo!O12))</f>
        <v>0</v>
      </c>
      <c r="X25" s="316"/>
      <c r="Y25" s="316"/>
      <c r="Z25" s="311" t="str">
        <f>IF(FiCo!P12="Yes","BACKUP Service is Enabled","")&amp;IF(AND(FiCo!P12="Yes",FiCo!Q12="Yes"),CHAR(10),"")&amp;IF(FiCo!Q12="Yes","SANPSHOT排程："&amp;FiCo!$R$4&amp;" / "&amp;FiCo!$S$4,"")</f>
        <v/>
      </c>
      <c r="AA25" s="312"/>
      <c r="AB25" s="312"/>
      <c r="AC25" s="312"/>
      <c r="AD25" s="313"/>
      <c r="AE25" s="314"/>
      <c r="AF25" s="314"/>
      <c r="AG25" s="314"/>
      <c r="AH25" s="314"/>
    </row>
    <row r="26" ht="43.5" hidden="1" customHeight="1">
      <c r="A26" s="300"/>
      <c r="B26" s="315" t="str">
        <f>FiCo!B13</f>
        <v/>
      </c>
      <c r="C26" s="316"/>
      <c r="D26" s="316"/>
      <c r="E26" s="317">
        <f>IF(FiCo!B13="",0,FiCo!C13)</f>
        <v>0</v>
      </c>
      <c r="F26" s="316"/>
      <c r="G26" s="316"/>
      <c r="H26" s="317">
        <f>IF(FiCo!B13="",0,FiCo!D13)</f>
        <v>0</v>
      </c>
      <c r="I26" s="316"/>
      <c r="J26" s="315" t="str">
        <f>IF(AND(FiCo!B13&lt;&gt;"",FiCo!V13="Linux"),"Use "&amp;FiCo!E13&amp;" Key to Login",FiCo!E13)</f>
        <v/>
      </c>
      <c r="K26" s="316"/>
      <c r="L26" s="316"/>
      <c r="M26" s="316"/>
      <c r="N26" s="304" t="str">
        <f>IF(ISBLANK(FiCo!B13),"",IF(FiCo!F13="INTEL",FiCo!G13,TRIM(IFERROR(LEFT(FiCo!G13,FIND("-Q",FiCo!G13)-1),""))))
&amp;IF(ISBLANK(FiCo!B13),"",IF(AND(FiCo!F13="INTEL",FiCo!I13="Q7(500Mbps)"),"-Q7",IF(AND(FiCo!F13="AMD",FiCo!I13="Q7(500Mbps)"),"-Q7.A3",TRIM(IFERROR(RIGHT(FiCo!G13,FIND("-",FiCo!G13,2))-1,"")))))
&amp;IF(AND(FiCo!F13="AMD",FiCo!I13=""),"-"&amp;TRIM(IFERROR(RIGHT(FiCo!G13,FIND("-",FiCo!G13,2)),"")),"")</f>
        <v/>
      </c>
      <c r="O26" s="305"/>
      <c r="P26" s="317">
        <f>IF(FiCo!B13="",0,FiCo!J13)</f>
        <v>0</v>
      </c>
      <c r="Q26" s="316"/>
      <c r="R26" s="317">
        <f>IF(FiCo!B13="",0,FiCo!K13)</f>
        <v>0</v>
      </c>
      <c r="S26" s="316"/>
      <c r="T26" s="317">
        <f>IF(FiCo!B13="",0,IF(FiCo!C13="",0,FiCo!L13&amp;" / "&amp;FiCo!M13))</f>
        <v>0</v>
      </c>
      <c r="U26" s="316"/>
      <c r="V26" s="316"/>
      <c r="W26" s="315">
        <f>IF(FiCo!B13="",0,IF(FiCo!N13="",0,FiCo!N13&amp;" / "&amp;FiCo!O13))</f>
        <v>0</v>
      </c>
      <c r="X26" s="316"/>
      <c r="Y26" s="316"/>
      <c r="Z26" s="311" t="str">
        <f>IF(FiCo!P13="Yes","BACKUP Service is Enabled","")&amp;IF(AND(FiCo!P13="Yes",FiCo!Q13="Yes"),CHAR(10),"")&amp;IF(FiCo!Q13="Yes","SANPSHOT排程："&amp;FiCo!$R$4&amp;" / "&amp;FiCo!$S$4,"")</f>
        <v/>
      </c>
      <c r="AA26" s="312"/>
      <c r="AB26" s="312"/>
      <c r="AC26" s="312"/>
      <c r="AD26" s="313"/>
      <c r="AE26" s="314"/>
      <c r="AF26" s="314"/>
      <c r="AG26" s="314"/>
      <c r="AH26" s="314"/>
    </row>
    <row r="27" ht="43.5" hidden="1" customHeight="1">
      <c r="A27" s="300"/>
      <c r="B27" s="315" t="str">
        <f>FiCo!B14</f>
        <v/>
      </c>
      <c r="C27" s="316"/>
      <c r="D27" s="316"/>
      <c r="E27" s="317">
        <f>IF(FiCo!B14="",0,FiCo!C14)</f>
        <v>0</v>
      </c>
      <c r="F27" s="316"/>
      <c r="G27" s="316"/>
      <c r="H27" s="317">
        <f>IF(FiCo!B14="",0,FiCo!D14)</f>
        <v>0</v>
      </c>
      <c r="I27" s="316"/>
      <c r="J27" s="315" t="str">
        <f>IF(AND(FiCo!B14&lt;&gt;"",FiCo!V14="Linux"),"Use "&amp;FiCo!E14&amp;" Key to Login",FiCo!E14)</f>
        <v/>
      </c>
      <c r="K27" s="316"/>
      <c r="L27" s="316"/>
      <c r="M27" s="316"/>
      <c r="N27" s="304" t="str">
        <f>IF(ISBLANK(FiCo!B14),"",IF(FiCo!F14="INTEL",FiCo!G14,TRIM(IFERROR(LEFT(FiCo!G14,FIND("-Q",FiCo!G14)-1),""))))
&amp;IF(ISBLANK(FiCo!B14),"",IF(AND(FiCo!F14="INTEL",FiCo!I14="Q7(500Mbps)"),"-Q7",IF(AND(FiCo!F14="AMD",FiCo!I14="Q7(500Mbps)"),"-Q7.A3",TRIM(IFERROR(RIGHT(FiCo!G14,FIND("-",FiCo!G14,2))-1,"")))))
&amp;IF(AND(FiCo!F14="AMD",FiCo!I14=""),"-"&amp;TRIM(IFERROR(RIGHT(FiCo!G14,FIND("-",FiCo!G14,2)),"")),"")</f>
        <v/>
      </c>
      <c r="O27" s="305"/>
      <c r="P27" s="317">
        <f>IF(FiCo!B14="",0,FiCo!J14)</f>
        <v>0</v>
      </c>
      <c r="Q27" s="316"/>
      <c r="R27" s="317">
        <f>IF(FiCo!B14="",0,FiCo!K14)</f>
        <v>0</v>
      </c>
      <c r="S27" s="316"/>
      <c r="T27" s="317">
        <f>IF(FiCo!B14="",0,IF(FiCo!C14="",0,FiCo!L14&amp;" / "&amp;FiCo!M14))</f>
        <v>0</v>
      </c>
      <c r="U27" s="316"/>
      <c r="V27" s="316"/>
      <c r="W27" s="315">
        <f>IF(FiCo!B14="",0,IF(FiCo!N14="",0,FiCo!N14&amp;" / "&amp;FiCo!O14))</f>
        <v>0</v>
      </c>
      <c r="X27" s="316"/>
      <c r="Y27" s="316"/>
      <c r="Z27" s="311" t="str">
        <f>IF(FiCo!P14="Yes","BACKUP Service is Enabled","")&amp;IF(AND(FiCo!P14="Yes",FiCo!Q14="Yes"),CHAR(10),"")&amp;IF(FiCo!Q14="Yes","SANPSHOT排程："&amp;FiCo!$R$4&amp;" / "&amp;FiCo!$S$4,"")</f>
        <v/>
      </c>
      <c r="AA27" s="312"/>
      <c r="AB27" s="312"/>
      <c r="AC27" s="312"/>
      <c r="AD27" s="313"/>
      <c r="AE27" s="314"/>
      <c r="AF27" s="314"/>
      <c r="AG27" s="314"/>
      <c r="AH27" s="314"/>
    </row>
    <row r="28" ht="43.5" hidden="1" customHeight="1">
      <c r="A28" s="300"/>
      <c r="B28" s="315" t="str">
        <f>FiCo!B15</f>
        <v/>
      </c>
      <c r="C28" s="316"/>
      <c r="D28" s="316"/>
      <c r="E28" s="317">
        <f>IF(FiCo!B15="",0,FiCo!C15)</f>
        <v>0</v>
      </c>
      <c r="F28" s="316"/>
      <c r="G28" s="316"/>
      <c r="H28" s="317">
        <f>IF(FiCo!B15="",0,FiCo!D15)</f>
        <v>0</v>
      </c>
      <c r="I28" s="316"/>
      <c r="J28" s="315" t="str">
        <f>IF(AND(FiCo!B15&lt;&gt;"",FiCo!V15="Linux"),"Use "&amp;FiCo!E15&amp;" Key to Login",FiCo!E15)</f>
        <v/>
      </c>
      <c r="K28" s="316"/>
      <c r="L28" s="316"/>
      <c r="M28" s="316"/>
      <c r="N28" s="304" t="str">
        <f>IF(ISBLANK(FiCo!B15),"",IF(FiCo!F15="INTEL",FiCo!G15,TRIM(IFERROR(LEFT(FiCo!G15,FIND("-Q",FiCo!G15)-1),""))))
&amp;IF(ISBLANK(FiCo!B15),"",IF(AND(FiCo!F15="INTEL",FiCo!I15="Q7(500Mbps)"),"-Q7",IF(AND(FiCo!F15="AMD",FiCo!I15="Q7(500Mbps)"),"-Q7.A3",TRIM(IFERROR(RIGHT(FiCo!G15,FIND("-",FiCo!G15,2))-1,"")))))
&amp;IF(AND(FiCo!F15="AMD",FiCo!I15=""),"-"&amp;TRIM(IFERROR(RIGHT(FiCo!G15,FIND("-",FiCo!G15,2)),"")),"")</f>
        <v/>
      </c>
      <c r="O28" s="305"/>
      <c r="P28" s="317">
        <f>IF(FiCo!B15="",0,FiCo!J15)</f>
        <v>0</v>
      </c>
      <c r="Q28" s="316"/>
      <c r="R28" s="317">
        <f>IF(FiCo!B15="",0,FiCo!K15)</f>
        <v>0</v>
      </c>
      <c r="S28" s="316"/>
      <c r="T28" s="317">
        <f>IF(FiCo!B15="",0,IF(FiCo!C15="",0,FiCo!L15&amp;" / "&amp;FiCo!M15))</f>
        <v>0</v>
      </c>
      <c r="U28" s="316"/>
      <c r="V28" s="316"/>
      <c r="W28" s="315">
        <f>IF(FiCo!B15="",0,IF(FiCo!N15="",0,FiCo!N15&amp;" / "&amp;FiCo!O15))</f>
        <v>0</v>
      </c>
      <c r="X28" s="316"/>
      <c r="Y28" s="316"/>
      <c r="Z28" s="311" t="str">
        <f>IF(FiCo!P15="Yes","BACKUP Service is Enabled","")&amp;IF(AND(FiCo!P15="Yes",FiCo!Q15="Yes"),CHAR(10),"")&amp;IF(FiCo!Q15="Yes","SANPSHOT排程："&amp;FiCo!$R$4&amp;" / "&amp;FiCo!$S$4,"")</f>
        <v/>
      </c>
      <c r="AA28" s="312"/>
      <c r="AB28" s="312"/>
      <c r="AC28" s="312"/>
      <c r="AD28" s="313"/>
      <c r="AE28" s="314"/>
      <c r="AF28" s="314"/>
      <c r="AG28" s="314"/>
      <c r="AH28" s="314"/>
    </row>
    <row r="29" ht="43.5" hidden="1" customHeight="1">
      <c r="A29" s="300"/>
      <c r="B29" s="315" t="str">
        <f>FiCo!B16</f>
        <v/>
      </c>
      <c r="C29" s="316"/>
      <c r="D29" s="316"/>
      <c r="E29" s="317">
        <f>IF(FiCo!B16="",0,FiCo!C16)</f>
        <v>0</v>
      </c>
      <c r="F29" s="316"/>
      <c r="G29" s="316"/>
      <c r="H29" s="317">
        <f>IF(FiCo!B16="",0,FiCo!D16)</f>
        <v>0</v>
      </c>
      <c r="I29" s="316"/>
      <c r="J29" s="315" t="str">
        <f>IF(AND(FiCo!B16&lt;&gt;"",FiCo!V16="Linux"),"Use "&amp;FiCo!E16&amp;" Key to Login",FiCo!E16)</f>
        <v/>
      </c>
      <c r="K29" s="316"/>
      <c r="L29" s="316"/>
      <c r="M29" s="316"/>
      <c r="N29" s="304" t="str">
        <f>IF(ISBLANK(FiCo!B16),"",IF(FiCo!F16="INTEL",FiCo!G16,TRIM(IFERROR(LEFT(FiCo!G16,FIND("-Q",FiCo!G16)-1),""))))
&amp;IF(ISBLANK(FiCo!B16),"",IF(AND(FiCo!F16="INTEL",FiCo!I16="Q7(500Mbps)"),"-Q7",IF(AND(FiCo!F16="AMD",FiCo!I16="Q7(500Mbps)"),"-Q7.A3",TRIM(IFERROR(RIGHT(FiCo!G16,FIND("-",FiCo!G16,2))-1,"")))))
&amp;IF(AND(FiCo!F16="AMD",FiCo!I16=""),"-"&amp;TRIM(IFERROR(RIGHT(FiCo!G16,FIND("-",FiCo!G16,2)),"")),"")</f>
        <v/>
      </c>
      <c r="O29" s="305"/>
      <c r="P29" s="317">
        <f>IF(FiCo!B16="",0,FiCo!J16)</f>
        <v>0</v>
      </c>
      <c r="Q29" s="316"/>
      <c r="R29" s="317">
        <f>IF(FiCo!B16="",0,FiCo!K16)</f>
        <v>0</v>
      </c>
      <c r="S29" s="316"/>
      <c r="T29" s="317">
        <f>IF(FiCo!B16="",0,IF(FiCo!C16="",0,FiCo!L16&amp;" / "&amp;FiCo!M16))</f>
        <v>0</v>
      </c>
      <c r="U29" s="316"/>
      <c r="V29" s="316"/>
      <c r="W29" s="315">
        <f>IF(FiCo!B16="",0,IF(FiCo!N16="",0,FiCo!N16&amp;" / "&amp;FiCo!O16))</f>
        <v>0</v>
      </c>
      <c r="X29" s="316"/>
      <c r="Y29" s="316"/>
      <c r="Z29" s="311" t="str">
        <f>IF(FiCo!P16="Yes","BACKUP Service is Enabled","")&amp;IF(AND(FiCo!P16="Yes",FiCo!Q16="Yes"),CHAR(10),"")&amp;IF(FiCo!Q16="Yes","SANPSHOT排程："&amp;FiCo!$R$4&amp;" / "&amp;FiCo!$S$4,"")</f>
        <v/>
      </c>
      <c r="AA29" s="312"/>
      <c r="AB29" s="312"/>
      <c r="AC29" s="312"/>
      <c r="AD29" s="313"/>
      <c r="AE29" s="314"/>
      <c r="AF29" s="314"/>
      <c r="AG29" s="314"/>
      <c r="AH29" s="314"/>
    </row>
    <row r="30" ht="43.5" hidden="1" customHeight="1">
      <c r="A30" s="300"/>
      <c r="B30" s="315" t="str">
        <f>FiCo!B17</f>
        <v/>
      </c>
      <c r="C30" s="316"/>
      <c r="D30" s="316"/>
      <c r="E30" s="317">
        <f>IF(FiCo!B17="",0,FiCo!C17)</f>
        <v>0</v>
      </c>
      <c r="F30" s="316"/>
      <c r="G30" s="316"/>
      <c r="H30" s="317">
        <f>IF(FiCo!B17="",0,FiCo!D17)</f>
        <v>0</v>
      </c>
      <c r="I30" s="316"/>
      <c r="J30" s="315" t="str">
        <f>IF(AND(FiCo!B17&lt;&gt;"",FiCo!V17="Linux"),"Use "&amp;FiCo!E17&amp;" Key to Login",FiCo!E17)</f>
        <v/>
      </c>
      <c r="K30" s="316"/>
      <c r="L30" s="316"/>
      <c r="M30" s="316"/>
      <c r="N30" s="304" t="str">
        <f>IF(ISBLANK(FiCo!B17),"",IF(FiCo!F17="INTEL",FiCo!G17,TRIM(IFERROR(LEFT(FiCo!G17,FIND("-Q",FiCo!G17)-1),""))))
&amp;IF(ISBLANK(FiCo!B17),"",IF(AND(FiCo!F17="INTEL",FiCo!I17="Q7(500Mbps)"),"-Q7",IF(AND(FiCo!F17="AMD",FiCo!I17="Q7(500Mbps)"),"-Q7.A3",TRIM(IFERROR(RIGHT(FiCo!G17,FIND("-",FiCo!G17,2))-1,"")))))
&amp;IF(AND(FiCo!F17="AMD",FiCo!I17=""),"-"&amp;TRIM(IFERROR(RIGHT(FiCo!G17,FIND("-",FiCo!G17,2)),"")),"")</f>
        <v/>
      </c>
      <c r="O30" s="305"/>
      <c r="P30" s="317">
        <f>IF(FiCo!B17="",0,FiCo!J17)</f>
        <v>0</v>
      </c>
      <c r="Q30" s="316"/>
      <c r="R30" s="317">
        <f>IF(FiCo!B17="",0,FiCo!K17)</f>
        <v>0</v>
      </c>
      <c r="S30" s="316"/>
      <c r="T30" s="317">
        <f>IF(FiCo!B17="",0,IF(FiCo!C17="",0,FiCo!L17&amp;" / "&amp;FiCo!M17))</f>
        <v>0</v>
      </c>
      <c r="U30" s="316"/>
      <c r="V30" s="316"/>
      <c r="W30" s="315">
        <f>IF(FiCo!B17="",0,IF(FiCo!N17="",0,FiCo!N17&amp;" / "&amp;FiCo!O17))</f>
        <v>0</v>
      </c>
      <c r="X30" s="316"/>
      <c r="Y30" s="316"/>
      <c r="Z30" s="311" t="str">
        <f>IF(FiCo!P17="Yes","BACKUP Service is Enabled","")&amp;IF(AND(FiCo!P17="Yes",FiCo!Q17="Yes"),CHAR(10),"")&amp;IF(FiCo!Q17="Yes","SANPSHOT排程："&amp;FiCo!$R$4&amp;" / "&amp;FiCo!$S$4,"")</f>
        <v/>
      </c>
      <c r="AA30" s="312"/>
      <c r="AB30" s="312"/>
      <c r="AC30" s="312"/>
      <c r="AD30" s="313"/>
      <c r="AE30" s="314"/>
      <c r="AF30" s="314"/>
      <c r="AG30" s="314"/>
      <c r="AH30" s="314"/>
    </row>
    <row r="31" ht="43.5" hidden="1" customHeight="1">
      <c r="A31" s="300"/>
      <c r="B31" s="315" t="str">
        <f>FiCo!B18</f>
        <v/>
      </c>
      <c r="C31" s="316"/>
      <c r="D31" s="316"/>
      <c r="E31" s="317">
        <f>IF(FiCo!B18="",0,FiCo!C18)</f>
        <v>0</v>
      </c>
      <c r="F31" s="316"/>
      <c r="G31" s="316"/>
      <c r="H31" s="317">
        <f>IF(FiCo!B18="",0,FiCo!D18)</f>
        <v>0</v>
      </c>
      <c r="I31" s="316"/>
      <c r="J31" s="315" t="str">
        <f>IF(AND(FiCo!B18&lt;&gt;"",FiCo!V18="Linux"),"Use "&amp;FiCo!E18&amp;" Key to Login",FiCo!E18)</f>
        <v/>
      </c>
      <c r="K31" s="316"/>
      <c r="L31" s="316"/>
      <c r="M31" s="316"/>
      <c r="N31" s="304" t="str">
        <f>IF(ISBLANK(FiCo!B18),"",IF(FiCo!F18="INTEL",FiCo!G18,TRIM(IFERROR(LEFT(FiCo!G18,FIND("-Q",FiCo!G18)-1),""))))
&amp;IF(ISBLANK(FiCo!B18),"",IF(AND(FiCo!F18="INTEL",FiCo!I18="Q7(500Mbps)"),"-Q7",IF(AND(FiCo!F18="AMD",FiCo!I18="Q7(500Mbps)"),"-Q7.A3",TRIM(IFERROR(RIGHT(FiCo!G18,FIND("-",FiCo!G18,2))-1,"")))))
&amp;IF(AND(FiCo!F18="AMD",FiCo!I18=""),"-"&amp;TRIM(IFERROR(RIGHT(FiCo!G18,FIND("-",FiCo!G18,2)),"")),"")</f>
        <v/>
      </c>
      <c r="O31" s="305"/>
      <c r="P31" s="317">
        <f>IF(FiCo!B18="",0,FiCo!J18)</f>
        <v>0</v>
      </c>
      <c r="Q31" s="316"/>
      <c r="R31" s="317">
        <f>IF(FiCo!B18="",0,FiCo!K18)</f>
        <v>0</v>
      </c>
      <c r="S31" s="316"/>
      <c r="T31" s="317">
        <f>IF(FiCo!B18="",0,IF(FiCo!C18="",0,FiCo!L18&amp;" / "&amp;FiCo!M18))</f>
        <v>0</v>
      </c>
      <c r="U31" s="316"/>
      <c r="V31" s="316"/>
      <c r="W31" s="315">
        <f>IF(FiCo!B18="",0,IF(FiCo!N18="",0,FiCo!N18&amp;" / "&amp;FiCo!O18))</f>
        <v>0</v>
      </c>
      <c r="X31" s="316"/>
      <c r="Y31" s="316"/>
      <c r="Z31" s="311" t="str">
        <f>IF(FiCo!P18="Yes","BACKUP Service is Enabled","")&amp;IF(AND(FiCo!P18="Yes",FiCo!Q18="Yes"),CHAR(10),"")&amp;IF(FiCo!Q18="Yes","SANPSHOT排程："&amp;FiCo!$R$4&amp;" / "&amp;FiCo!$S$4,"")</f>
        <v/>
      </c>
      <c r="AA31" s="312"/>
      <c r="AB31" s="312"/>
      <c r="AC31" s="312"/>
      <c r="AD31" s="313"/>
      <c r="AE31" s="314"/>
      <c r="AF31" s="314"/>
      <c r="AG31" s="314"/>
      <c r="AH31" s="314"/>
    </row>
    <row r="32" ht="43.5" hidden="1" customHeight="1">
      <c r="A32" s="300"/>
      <c r="B32" s="315" t="str">
        <f>FiCo!B19</f>
        <v/>
      </c>
      <c r="C32" s="316"/>
      <c r="D32" s="316"/>
      <c r="E32" s="317">
        <f>IF(FiCo!B19="",0,FiCo!C19)</f>
        <v>0</v>
      </c>
      <c r="F32" s="316"/>
      <c r="G32" s="316"/>
      <c r="H32" s="317">
        <f>IF(FiCo!B19="",0,FiCo!D19)</f>
        <v>0</v>
      </c>
      <c r="I32" s="316"/>
      <c r="J32" s="315" t="str">
        <f>IF(AND(FiCo!B19&lt;&gt;"",FiCo!V19="Linux"),"Use "&amp;FiCo!E19&amp;" Key to Login",FiCo!E19)</f>
        <v/>
      </c>
      <c r="K32" s="316"/>
      <c r="L32" s="316"/>
      <c r="M32" s="316"/>
      <c r="N32" s="304" t="str">
        <f>IF(ISBLANK(FiCo!B19),"",IF(FiCo!F19="INTEL",FiCo!G19,TRIM(IFERROR(LEFT(FiCo!G19,FIND("-Q",FiCo!G19)-1),""))))
&amp;IF(ISBLANK(FiCo!B19),"",IF(AND(FiCo!F19="INTEL",FiCo!I19="Q7(500Mbps)"),"-Q7",IF(AND(FiCo!F19="AMD",FiCo!I19="Q7(500Mbps)"),"-Q7.A3",TRIM(IFERROR(RIGHT(FiCo!G19,FIND("-",FiCo!G19,2))-1,"")))))
&amp;IF(AND(FiCo!F19="AMD",FiCo!I19=""),"-"&amp;TRIM(IFERROR(RIGHT(FiCo!G19,FIND("-",FiCo!G19,2)),"")),"")</f>
        <v/>
      </c>
      <c r="O32" s="305"/>
      <c r="P32" s="317">
        <f>IF(FiCo!B19="",0,FiCo!J19)</f>
        <v>0</v>
      </c>
      <c r="Q32" s="316"/>
      <c r="R32" s="317">
        <f>IF(FiCo!B19="",0,FiCo!K19)</f>
        <v>0</v>
      </c>
      <c r="S32" s="316"/>
      <c r="T32" s="317">
        <f>IF(FiCo!B19="",0,IF(FiCo!C19="",0,FiCo!L19&amp;" / "&amp;FiCo!M19))</f>
        <v>0</v>
      </c>
      <c r="U32" s="316"/>
      <c r="V32" s="316"/>
      <c r="W32" s="315">
        <f>IF(FiCo!B19="",0,IF(FiCo!N19="",0,FiCo!N19&amp;" / "&amp;FiCo!O19))</f>
        <v>0</v>
      </c>
      <c r="X32" s="316"/>
      <c r="Y32" s="316"/>
      <c r="Z32" s="311" t="str">
        <f>IF(FiCo!P19="Yes","BACKUP Service is Enabled","")&amp;IF(AND(FiCo!P19="Yes",FiCo!Q19="Yes"),CHAR(10),"")&amp;IF(FiCo!Q19="Yes","SANPSHOT排程："&amp;FiCo!$R$4&amp;" / "&amp;FiCo!$S$4,"")</f>
        <v/>
      </c>
      <c r="AA32" s="312"/>
      <c r="AB32" s="312"/>
      <c r="AC32" s="312"/>
      <c r="AD32" s="313"/>
      <c r="AE32" s="314"/>
      <c r="AF32" s="314"/>
      <c r="AG32" s="314"/>
      <c r="AH32" s="314"/>
    </row>
    <row r="33" ht="43.5" hidden="1" customHeight="1">
      <c r="A33" s="300"/>
      <c r="B33" s="315" t="str">
        <f>FiCo!B20</f>
        <v/>
      </c>
      <c r="C33" s="316"/>
      <c r="D33" s="316"/>
      <c r="E33" s="317">
        <f>IF(FiCo!B20="",0,FiCo!C20)</f>
        <v>0</v>
      </c>
      <c r="F33" s="316"/>
      <c r="G33" s="316"/>
      <c r="H33" s="317">
        <f>IF(FiCo!B20="",0,FiCo!D20)</f>
        <v>0</v>
      </c>
      <c r="I33" s="316"/>
      <c r="J33" s="315" t="str">
        <f>IF(AND(FiCo!B20&lt;&gt;"",FiCo!V20="Linux"),"Use "&amp;FiCo!E20&amp;" Key to Login",FiCo!E20)</f>
        <v/>
      </c>
      <c r="K33" s="316"/>
      <c r="L33" s="316"/>
      <c r="M33" s="316"/>
      <c r="N33" s="304" t="str">
        <f>IF(ISBLANK(FiCo!B20),"",IF(FiCo!F20="INTEL",FiCo!G20,TRIM(IFERROR(LEFT(FiCo!G20,FIND("-Q",FiCo!G20)-1),""))))
&amp;IF(ISBLANK(FiCo!B20),"",IF(AND(FiCo!F20="INTEL",FiCo!I20="Q7(500Mbps)"),"-Q7",IF(AND(FiCo!F20="AMD",FiCo!I20="Q7(500Mbps)"),"-Q7.A3",TRIM(IFERROR(RIGHT(FiCo!G20,FIND("-",FiCo!G20,2))-1,"")))))
&amp;IF(AND(FiCo!F20="AMD",FiCo!I20=""),"-"&amp;TRIM(IFERROR(RIGHT(FiCo!G20,FIND("-",FiCo!G20,2)),"")),"")</f>
        <v/>
      </c>
      <c r="O33" s="305"/>
      <c r="P33" s="318">
        <f>IF(FiCo!B20="",0,FiCo!J20)</f>
        <v>0</v>
      </c>
      <c r="Q33" s="316"/>
      <c r="R33" s="318">
        <f>IF(FiCo!B20="",0,FiCo!K20)</f>
        <v>0</v>
      </c>
      <c r="S33" s="316"/>
      <c r="T33" s="317">
        <f>IF(FiCo!B20="",0,IF(FiCo!C20="",0,FiCo!L20&amp;" / "&amp;FiCo!M20))</f>
        <v>0</v>
      </c>
      <c r="U33" s="316"/>
      <c r="V33" s="316"/>
      <c r="W33" s="315">
        <f>IF(FiCo!B20="",0,IF(FiCo!N20="",0,FiCo!N20&amp;" / "&amp;FiCo!O20))</f>
        <v>0</v>
      </c>
      <c r="X33" s="316"/>
      <c r="Y33" s="316"/>
      <c r="Z33" s="311" t="str">
        <f>IF(FiCo!P20="Yes","BACKUP Service is Enabled","")&amp;IF(AND(FiCo!P20="Yes",FiCo!Q20="Yes"),CHAR(10),"")&amp;IF(FiCo!Q20="Yes","SANPSHOT排程："&amp;FiCo!$R$4&amp;" / "&amp;FiCo!$S$4,"")</f>
        <v/>
      </c>
      <c r="AA33" s="312"/>
      <c r="AB33" s="312"/>
      <c r="AC33" s="312"/>
      <c r="AD33" s="313"/>
      <c r="AE33" s="314"/>
      <c r="AF33" s="314"/>
      <c r="AG33" s="314"/>
      <c r="AH33" s="314"/>
    </row>
    <row r="34" ht="43.5" hidden="1" customHeight="1">
      <c r="A34" s="300"/>
      <c r="B34" s="315" t="str">
        <f>FiCo!B21</f>
        <v/>
      </c>
      <c r="C34" s="316"/>
      <c r="D34" s="316"/>
      <c r="E34" s="317">
        <f>IF(FiCo!B21="",0,FiCo!C21)</f>
        <v>0</v>
      </c>
      <c r="F34" s="316"/>
      <c r="G34" s="316"/>
      <c r="H34" s="317">
        <f>IF(FiCo!B21="",0,FiCo!D21)</f>
        <v>0</v>
      </c>
      <c r="I34" s="316"/>
      <c r="J34" s="315" t="str">
        <f>IF(AND(FiCo!B21&lt;&gt;"",FiCo!V21="Linux"),"Use "&amp;FiCo!E21&amp;" Key to Login",FiCo!E21)</f>
        <v/>
      </c>
      <c r="K34" s="316"/>
      <c r="L34" s="316"/>
      <c r="M34" s="316"/>
      <c r="N34" s="304" t="str">
        <f>IF(ISBLANK(FiCo!B21),"",IF(FiCo!F21="INTEL",FiCo!G21,TRIM(IFERROR(LEFT(FiCo!G21,FIND("-Q",FiCo!G21)-1),""))))
&amp;IF(ISBLANK(FiCo!B21),"",IF(AND(FiCo!F21="INTEL",FiCo!I21="Q7(500Mbps)"),"-Q7",IF(AND(FiCo!F21="AMD",FiCo!I21="Q7(500Mbps)"),"-Q7.A3",TRIM(IFERROR(RIGHT(FiCo!G21,FIND("-",FiCo!G21,2))-1,"")))))
&amp;IF(AND(FiCo!F21="AMD",FiCo!I21=""),"-"&amp;TRIM(IFERROR(RIGHT(FiCo!G21,FIND("-",FiCo!G21,2)),"")),"")</f>
        <v/>
      </c>
      <c r="O34" s="305"/>
      <c r="P34" s="318">
        <f>IF(FiCo!B21="",0,FiCo!J21)</f>
        <v>0</v>
      </c>
      <c r="Q34" s="316"/>
      <c r="R34" s="318">
        <f>IF(FiCo!B21="",0,FiCo!K21)</f>
        <v>0</v>
      </c>
      <c r="S34" s="316"/>
      <c r="T34" s="317">
        <f>IF(FiCo!B21="",0,IF(FiCo!C21="",0,FiCo!L21&amp;" / "&amp;FiCo!M21))</f>
        <v>0</v>
      </c>
      <c r="U34" s="316"/>
      <c r="V34" s="316"/>
      <c r="W34" s="315">
        <f>IF(FiCo!B21="",0,IF(FiCo!N21="",0,FiCo!N21&amp;" / "&amp;FiCo!O21))</f>
        <v>0</v>
      </c>
      <c r="X34" s="316"/>
      <c r="Y34" s="316"/>
      <c r="Z34" s="311" t="str">
        <f>IF(FiCo!P21="Yes","BACKUP Service is Enabled","")&amp;IF(AND(FiCo!P21="Yes",FiCo!Q21="Yes"),CHAR(10),"")&amp;IF(FiCo!Q21="Yes","SANPSHOT排程："&amp;FiCo!$R$4&amp;" / "&amp;FiCo!$S$4,"")</f>
        <v/>
      </c>
      <c r="AA34" s="312"/>
      <c r="AB34" s="312"/>
      <c r="AC34" s="312"/>
      <c r="AD34" s="313"/>
      <c r="AE34" s="314"/>
      <c r="AF34" s="314"/>
      <c r="AG34" s="314"/>
      <c r="AH34" s="314"/>
    </row>
    <row r="35" ht="43.5" hidden="1" customHeight="1">
      <c r="A35" s="300"/>
      <c r="B35" s="315" t="str">
        <f>FiCo!B22</f>
        <v/>
      </c>
      <c r="C35" s="316"/>
      <c r="D35" s="316"/>
      <c r="E35" s="317">
        <f>IF(FiCo!B22="",0,FiCo!C22)</f>
        <v>0</v>
      </c>
      <c r="F35" s="316"/>
      <c r="G35" s="316"/>
      <c r="H35" s="317">
        <f>IF(FiCo!B22="",0,FiCo!D22)</f>
        <v>0</v>
      </c>
      <c r="I35" s="316"/>
      <c r="J35" s="315" t="str">
        <f>IF(AND(FiCo!B22&lt;&gt;"",FiCo!V22="Linux"),"Use "&amp;FiCo!E22&amp;" Key to Login",FiCo!E22)</f>
        <v/>
      </c>
      <c r="K35" s="316"/>
      <c r="L35" s="316"/>
      <c r="M35" s="316"/>
      <c r="N35" s="304" t="str">
        <f>IF(ISBLANK(FiCo!B22),"",IF(FiCo!F22="INTEL",FiCo!G22,TRIM(IFERROR(LEFT(FiCo!G22,FIND("-Q",FiCo!G22)-1),""))))
&amp;IF(ISBLANK(FiCo!B22),"",IF(AND(FiCo!F22="INTEL",FiCo!I22="Q7(500Mbps)"),"-Q7",IF(AND(FiCo!F22="AMD",FiCo!I22="Q7(500Mbps)"),"-Q7.A3",TRIM(IFERROR(RIGHT(FiCo!G22,FIND("-",FiCo!G22,2))-1,"")))))
&amp;IF(AND(FiCo!F22="AMD",FiCo!I22=""),"-"&amp;TRIM(IFERROR(RIGHT(FiCo!G22,FIND("-",FiCo!G22,2)),"")),"")</f>
        <v/>
      </c>
      <c r="O35" s="305"/>
      <c r="P35" s="318">
        <f>IF(FiCo!B22="",0,FiCo!J22)</f>
        <v>0</v>
      </c>
      <c r="Q35" s="316"/>
      <c r="R35" s="318">
        <f>IF(FiCo!B22="",0,FiCo!K22)</f>
        <v>0</v>
      </c>
      <c r="S35" s="316"/>
      <c r="T35" s="317">
        <f>IF(FiCo!B22="",0,IF(FiCo!C22="",0,FiCo!L22&amp;" / "&amp;FiCo!M22))</f>
        <v>0</v>
      </c>
      <c r="U35" s="316"/>
      <c r="V35" s="316"/>
      <c r="W35" s="315">
        <f>IF(FiCo!B22="",0,IF(FiCo!N22="",0,FiCo!N22&amp;" / "&amp;FiCo!O22))</f>
        <v>0</v>
      </c>
      <c r="X35" s="316"/>
      <c r="Y35" s="316"/>
      <c r="Z35" s="311" t="str">
        <f>IF(FiCo!P22="Yes","BACKUP Service is Enabled","")&amp;IF(AND(FiCo!P22="Yes",FiCo!Q22="Yes"),CHAR(10),"")&amp;IF(FiCo!Q22="Yes","SANPSHOT排程："&amp;FiCo!$R$4&amp;" / "&amp;FiCo!$S$4,"")</f>
        <v/>
      </c>
      <c r="AA35" s="312"/>
      <c r="AB35" s="312"/>
      <c r="AC35" s="312"/>
      <c r="AD35" s="313"/>
      <c r="AE35" s="314"/>
      <c r="AF35" s="314"/>
      <c r="AG35" s="314"/>
      <c r="AH35" s="314"/>
    </row>
    <row r="36" ht="43.5" hidden="1" customHeight="1">
      <c r="A36" s="300"/>
      <c r="B36" s="315" t="str">
        <f>FiCo!B23</f>
        <v/>
      </c>
      <c r="C36" s="316"/>
      <c r="D36" s="316"/>
      <c r="E36" s="317">
        <f>IF(FiCo!B23="",0,FiCo!C23)</f>
        <v>0</v>
      </c>
      <c r="F36" s="316"/>
      <c r="G36" s="316"/>
      <c r="H36" s="317">
        <f>IF(FiCo!B23="",0,FiCo!D23)</f>
        <v>0</v>
      </c>
      <c r="I36" s="316"/>
      <c r="J36" s="315" t="str">
        <f>IF(AND(FiCo!B23&lt;&gt;"",FiCo!V23="Linux"),"Use "&amp;FiCo!E23&amp;" Key to Login",FiCo!E23)</f>
        <v/>
      </c>
      <c r="K36" s="316"/>
      <c r="L36" s="316"/>
      <c r="M36" s="316"/>
      <c r="N36" s="304" t="str">
        <f>IF(ISBLANK(FiCo!B23),"",IF(FiCo!F23="INTEL",FiCo!G23,TRIM(IFERROR(LEFT(FiCo!G23,FIND("-Q",FiCo!G23)-1),""))))
&amp;IF(ISBLANK(FiCo!B23),"",IF(AND(FiCo!F23="INTEL",FiCo!I23="Q7(500Mbps)"),"-Q7",IF(AND(FiCo!F23="AMD",FiCo!I23="Q7(500Mbps)"),"-Q7.A3",TRIM(IFERROR(RIGHT(FiCo!G23,FIND("-",FiCo!G23,2))-1,"")))))
&amp;IF(AND(FiCo!F23="AMD",FiCo!I23=""),"-"&amp;TRIM(IFERROR(RIGHT(FiCo!G23,FIND("-",FiCo!G23,2)),"")),"")</f>
        <v/>
      </c>
      <c r="O36" s="305"/>
      <c r="P36" s="318">
        <f>IF(FiCo!B23="",0,FiCo!J23)</f>
        <v>0</v>
      </c>
      <c r="Q36" s="316"/>
      <c r="R36" s="318">
        <f>IF(FiCo!B23="",0,FiCo!K23)</f>
        <v>0</v>
      </c>
      <c r="S36" s="316"/>
      <c r="T36" s="317">
        <f>IF(FiCo!B23="",0,IF(FiCo!C23="",0,FiCo!L23&amp;" / "&amp;FiCo!M23))</f>
        <v>0</v>
      </c>
      <c r="U36" s="316"/>
      <c r="V36" s="316"/>
      <c r="W36" s="315">
        <f>IF(FiCo!B23="",0,IF(FiCo!N23="",0,FiCo!N23&amp;" / "&amp;FiCo!O23))</f>
        <v>0</v>
      </c>
      <c r="X36" s="316"/>
      <c r="Y36" s="316"/>
      <c r="Z36" s="311" t="str">
        <f>IF(FiCo!P23="Yes","BACKUP Service is Enabled","")&amp;IF(AND(FiCo!P23="Yes",FiCo!Q23="Yes"),CHAR(10),"")&amp;IF(FiCo!Q23="Yes","SANPSHOT排程："&amp;FiCo!$R$4&amp;" / "&amp;FiCo!$S$4,"")</f>
        <v/>
      </c>
      <c r="AA36" s="312"/>
      <c r="AB36" s="312"/>
      <c r="AC36" s="312"/>
      <c r="AD36" s="313"/>
      <c r="AE36" s="314"/>
      <c r="AF36" s="314"/>
      <c r="AG36" s="314"/>
      <c r="AH36" s="314"/>
    </row>
    <row r="37" ht="43.5" hidden="1" customHeight="1">
      <c r="A37" s="300"/>
      <c r="B37" s="315" t="str">
        <f>FiCo!B24</f>
        <v/>
      </c>
      <c r="C37" s="316"/>
      <c r="D37" s="316"/>
      <c r="E37" s="317">
        <f>IF(FiCo!B24="",0,FiCo!C24)</f>
        <v>0</v>
      </c>
      <c r="F37" s="316"/>
      <c r="G37" s="316"/>
      <c r="H37" s="317">
        <f>IF(FiCo!B24="",0,FiCo!D24)</f>
        <v>0</v>
      </c>
      <c r="I37" s="316"/>
      <c r="J37" s="315" t="str">
        <f>IF(AND(FiCo!B24&lt;&gt;"",FiCo!V24="Linux"),"Use "&amp;FiCo!E24&amp;" Key to Login",FiCo!E24)</f>
        <v/>
      </c>
      <c r="K37" s="316"/>
      <c r="L37" s="316"/>
      <c r="M37" s="316"/>
      <c r="N37" s="304" t="str">
        <f>IF(ISBLANK(FiCo!B24),"",IF(FiCo!F24="INTEL",FiCo!G24,TRIM(IFERROR(LEFT(FiCo!G24,FIND("-Q",FiCo!G24)-1),""))))
&amp;IF(ISBLANK(FiCo!B24),"",IF(AND(FiCo!F24="INTEL",FiCo!I24="Q7(500Mbps)"),"-Q7",IF(AND(FiCo!F24="AMD",FiCo!I24="Q7(500Mbps)"),"-Q7.A3",TRIM(IFERROR(RIGHT(FiCo!G24,FIND("-",FiCo!G24,2))-1,"")))))
&amp;IF(AND(FiCo!F24="AMD",FiCo!I24=""),"-"&amp;TRIM(IFERROR(RIGHT(FiCo!G24,FIND("-",FiCo!G24,2)),"")),"")</f>
        <v/>
      </c>
      <c r="O37" s="305"/>
      <c r="P37" s="318">
        <f>IF(FiCo!B24="",0,FiCo!J24)</f>
        <v>0</v>
      </c>
      <c r="Q37" s="316"/>
      <c r="R37" s="318">
        <f>IF(FiCo!B24="",0,FiCo!K24)</f>
        <v>0</v>
      </c>
      <c r="S37" s="316"/>
      <c r="T37" s="317">
        <f>IF(FiCo!B24="",0,IF(FiCo!C24="",0,FiCo!L24&amp;" / "&amp;FiCo!M24))</f>
        <v>0</v>
      </c>
      <c r="U37" s="316"/>
      <c r="V37" s="316"/>
      <c r="W37" s="315">
        <f>IF(FiCo!B24="",0,IF(FiCo!N24="",0,FiCo!N24&amp;" / "&amp;FiCo!O24))</f>
        <v>0</v>
      </c>
      <c r="X37" s="316"/>
      <c r="Y37" s="316"/>
      <c r="Z37" s="311" t="str">
        <f>IF(FiCo!P24="Yes","BACKUP Service is Enabled","")&amp;IF(AND(FiCo!P24="Yes",FiCo!Q24="Yes"),CHAR(10),"")&amp;IF(FiCo!Q24="Yes","SANPSHOT排程："&amp;FiCo!$R$4&amp;" / "&amp;FiCo!$S$4,"")</f>
        <v/>
      </c>
      <c r="AA37" s="312"/>
      <c r="AB37" s="312"/>
      <c r="AC37" s="312"/>
      <c r="AD37" s="313"/>
      <c r="AE37" s="314"/>
      <c r="AF37" s="314"/>
      <c r="AG37" s="314"/>
      <c r="AH37" s="314"/>
    </row>
    <row r="38" ht="43.5" hidden="1" customHeight="1">
      <c r="A38" s="300"/>
      <c r="B38" s="315" t="str">
        <f>FiCo!B25</f>
        <v/>
      </c>
      <c r="C38" s="316"/>
      <c r="D38" s="316"/>
      <c r="E38" s="317">
        <f>IF(FiCo!B25="",0,FiCo!C25)</f>
        <v>0</v>
      </c>
      <c r="F38" s="316"/>
      <c r="G38" s="316"/>
      <c r="H38" s="317">
        <f>IF(FiCo!B25="",0,FiCo!D25)</f>
        <v>0</v>
      </c>
      <c r="I38" s="316"/>
      <c r="J38" s="315" t="str">
        <f>IF(AND(FiCo!B25&lt;&gt;"",FiCo!V25="Linux"),"Use "&amp;FiCo!E25&amp;" Key to Login",FiCo!E25)</f>
        <v/>
      </c>
      <c r="K38" s="316"/>
      <c r="L38" s="316"/>
      <c r="M38" s="316"/>
      <c r="N38" s="304" t="str">
        <f>IF(ISBLANK(FiCo!B25),"",IF(FiCo!F25="INTEL",FiCo!G25,TRIM(IFERROR(LEFT(FiCo!G25,FIND("-Q",FiCo!G25)-1),""))))
&amp;IF(ISBLANK(FiCo!B25),"",IF(AND(FiCo!F25="INTEL",FiCo!I25="Q7(500Mbps)"),"-Q7",IF(AND(FiCo!F25="AMD",FiCo!I25="Q7(500Mbps)"),"-Q7.A3",TRIM(IFERROR(RIGHT(FiCo!G25,FIND("-",FiCo!G25,2))-1,"")))))
&amp;IF(AND(FiCo!F25="AMD",FiCo!I25=""),"-"&amp;TRIM(IFERROR(RIGHT(FiCo!G25,FIND("-",FiCo!G25,2)),"")),"")</f>
        <v/>
      </c>
      <c r="O38" s="305"/>
      <c r="P38" s="318">
        <f>IF(FiCo!B25="",0,FiCo!J25)</f>
        <v>0</v>
      </c>
      <c r="Q38" s="316"/>
      <c r="R38" s="318">
        <f>IF(FiCo!B25="",0,FiCo!K25)</f>
        <v>0</v>
      </c>
      <c r="S38" s="316"/>
      <c r="T38" s="317">
        <f>IF(FiCo!B25="",0,IF(FiCo!C25="",0,FiCo!L25&amp;" / "&amp;FiCo!M25))</f>
        <v>0</v>
      </c>
      <c r="U38" s="316"/>
      <c r="V38" s="316"/>
      <c r="W38" s="315">
        <f>IF(FiCo!B25="",0,IF(FiCo!N25="",0,FiCo!N25&amp;" / "&amp;FiCo!O25))</f>
        <v>0</v>
      </c>
      <c r="X38" s="316"/>
      <c r="Y38" s="316"/>
      <c r="Z38" s="311" t="str">
        <f>IF(FiCo!P25="Yes","BACKUP Service is Enabled","")&amp;IF(AND(FiCo!P25="Yes",FiCo!Q25="Yes"),CHAR(10),"")&amp;IF(FiCo!Q25="Yes","SANPSHOT排程："&amp;FiCo!$R$4&amp;" / "&amp;FiCo!$S$4,"")</f>
        <v/>
      </c>
      <c r="AA38" s="312"/>
      <c r="AB38" s="312"/>
      <c r="AC38" s="312"/>
      <c r="AD38" s="313"/>
      <c r="AE38" s="314"/>
      <c r="AF38" s="314"/>
      <c r="AG38" s="314"/>
      <c r="AH38" s="314"/>
    </row>
    <row r="39" ht="43.5" hidden="1" customHeight="1">
      <c r="A39" s="300"/>
      <c r="B39" s="315" t="str">
        <f>FiCo!B26</f>
        <v/>
      </c>
      <c r="C39" s="316"/>
      <c r="D39" s="316"/>
      <c r="E39" s="317">
        <f>IF(FiCo!B26="",0,FiCo!C26)</f>
        <v>0</v>
      </c>
      <c r="F39" s="316"/>
      <c r="G39" s="316"/>
      <c r="H39" s="317">
        <f>IF(FiCo!B26="",0,FiCo!D26)</f>
        <v>0</v>
      </c>
      <c r="I39" s="316"/>
      <c r="J39" s="315" t="str">
        <f>IF(AND(FiCo!B26&lt;&gt;"",FiCo!V26="Linux"),"Use "&amp;FiCo!E26&amp;" Key to Login",FiCo!E26)</f>
        <v/>
      </c>
      <c r="K39" s="316"/>
      <c r="L39" s="316"/>
      <c r="M39" s="316"/>
      <c r="N39" s="304" t="str">
        <f>IF(ISBLANK(FiCo!B26),"",IF(FiCo!F26="INTEL",FiCo!G26,TRIM(IFERROR(LEFT(FiCo!G26,FIND("-Q",FiCo!G26)-1),""))))
&amp;IF(ISBLANK(FiCo!B26),"",IF(AND(FiCo!F26="INTEL",FiCo!I26="Q7(500Mbps)"),"-Q7",IF(AND(FiCo!F26="AMD",FiCo!I26="Q7(500Mbps)"),"-Q7.A3",TRIM(IFERROR(RIGHT(FiCo!G26,FIND("-",FiCo!G26,2))-1,"")))))
&amp;IF(AND(FiCo!F26="AMD",FiCo!I26=""),"-"&amp;TRIM(IFERROR(RIGHT(FiCo!G26,FIND("-",FiCo!G26,2)),"")),"")</f>
        <v/>
      </c>
      <c r="O39" s="305"/>
      <c r="P39" s="318">
        <f>IF(FiCo!B26="",0,FiCo!J26)</f>
        <v>0</v>
      </c>
      <c r="Q39" s="316"/>
      <c r="R39" s="318">
        <f>IF(FiCo!B26="",0,FiCo!K26)</f>
        <v>0</v>
      </c>
      <c r="S39" s="316"/>
      <c r="T39" s="317">
        <f>IF(FiCo!B26="",0,IF(FiCo!C26="",0,FiCo!L26&amp;" / "&amp;FiCo!M26))</f>
        <v>0</v>
      </c>
      <c r="U39" s="316"/>
      <c r="V39" s="316"/>
      <c r="W39" s="315">
        <f>IF(FiCo!B26="",0,IF(FiCo!N26="",0,FiCo!N26&amp;" / "&amp;FiCo!O26))</f>
        <v>0</v>
      </c>
      <c r="X39" s="316"/>
      <c r="Y39" s="316"/>
      <c r="Z39" s="311" t="str">
        <f>IF(FiCo!P26="Yes","BACKUP Service is Enabled","")&amp;IF(AND(FiCo!P26="Yes",FiCo!Q26="Yes"),CHAR(10),"")&amp;IF(FiCo!Q26="Yes","SANPSHOT排程："&amp;FiCo!$R$4&amp;" / "&amp;FiCo!$S$4,"")</f>
        <v/>
      </c>
      <c r="AA39" s="312"/>
      <c r="AB39" s="312"/>
      <c r="AC39" s="312"/>
      <c r="AD39" s="313"/>
      <c r="AE39" s="314"/>
      <c r="AF39" s="314"/>
      <c r="AG39" s="314"/>
      <c r="AH39" s="314"/>
    </row>
    <row r="40" ht="43.5" hidden="1" customHeight="1">
      <c r="A40" s="300"/>
      <c r="B40" s="315" t="str">
        <f>FiCo!B27</f>
        <v/>
      </c>
      <c r="C40" s="316"/>
      <c r="D40" s="316"/>
      <c r="E40" s="317">
        <f>IF(FiCo!B27="",0,FiCo!C27)</f>
        <v>0</v>
      </c>
      <c r="F40" s="316"/>
      <c r="G40" s="316"/>
      <c r="H40" s="317">
        <f>IF(FiCo!B27="",0,FiCo!D27)</f>
        <v>0</v>
      </c>
      <c r="I40" s="316"/>
      <c r="J40" s="315" t="str">
        <f>IF(AND(FiCo!B27&lt;&gt;"",FiCo!V27="Linux"),"Use "&amp;FiCo!E27&amp;" Key to Login",FiCo!E27)</f>
        <v/>
      </c>
      <c r="K40" s="316"/>
      <c r="L40" s="316"/>
      <c r="M40" s="316"/>
      <c r="N40" s="304" t="str">
        <f>IF(ISBLANK(FiCo!B27),"",IF(FiCo!F27="INTEL",FiCo!G27,TRIM(IFERROR(LEFT(FiCo!G27,FIND("-Q",FiCo!G27)-1),""))))
&amp;IF(ISBLANK(FiCo!B27),"",IF(AND(FiCo!F27="INTEL",FiCo!I27="Q7(500Mbps)"),"-Q7",IF(AND(FiCo!F27="AMD",FiCo!I27="Q7(500Mbps)"),"-Q7.A3",TRIM(IFERROR(RIGHT(FiCo!G27,FIND("-",FiCo!G27,2))-1,"")))))
&amp;IF(AND(FiCo!F27="AMD",FiCo!I27=""),"-"&amp;TRIM(IFERROR(RIGHT(FiCo!G27,FIND("-",FiCo!G27,2)),"")),"")</f>
        <v/>
      </c>
      <c r="O40" s="305"/>
      <c r="P40" s="317">
        <f>IF(FiCo!B27="",0,FiCo!J27)</f>
        <v>0</v>
      </c>
      <c r="Q40" s="316"/>
      <c r="R40" s="317">
        <f>IF(FiCo!B27="",0,FiCo!K27)</f>
        <v>0</v>
      </c>
      <c r="S40" s="316"/>
      <c r="T40" s="317">
        <f>IF(FiCo!B27="",0,IF(FiCo!C27="",0,FiCo!L27&amp;" / "&amp;FiCo!M27))</f>
        <v>0</v>
      </c>
      <c r="U40" s="316"/>
      <c r="V40" s="316"/>
      <c r="W40" s="315">
        <f>IF(FiCo!B27="",0,IF(FiCo!N27="",0,FiCo!N27&amp;" / "&amp;FiCo!O27))</f>
        <v>0</v>
      </c>
      <c r="X40" s="316"/>
      <c r="Y40" s="316"/>
      <c r="Z40" s="311" t="str">
        <f>IF(FiCo!P27="Yes","BACKUP Service is Enabled","")&amp;IF(AND(FiCo!P27="Yes",FiCo!Q27="Yes"),CHAR(10),"")&amp;IF(FiCo!Q27="Yes","SANPSHOT排程："&amp;FiCo!$R$4&amp;" / "&amp;FiCo!$S$4,"")</f>
        <v/>
      </c>
      <c r="AA40" s="312"/>
      <c r="AB40" s="312"/>
      <c r="AC40" s="312"/>
      <c r="AD40" s="313"/>
      <c r="AE40" s="314"/>
      <c r="AF40" s="314"/>
      <c r="AG40" s="314"/>
      <c r="AH40" s="314"/>
    </row>
    <row r="41" ht="43.5" hidden="1" customHeight="1">
      <c r="A41" s="300"/>
      <c r="B41" s="315" t="str">
        <f>FiCo!B28</f>
        <v/>
      </c>
      <c r="C41" s="316"/>
      <c r="D41" s="316"/>
      <c r="E41" s="317">
        <f>IF(FiCo!B28="",0,FiCo!C28)</f>
        <v>0</v>
      </c>
      <c r="F41" s="316"/>
      <c r="G41" s="316"/>
      <c r="H41" s="317">
        <f>IF(FiCo!B28="",0,FiCo!D28)</f>
        <v>0</v>
      </c>
      <c r="I41" s="316"/>
      <c r="J41" s="315" t="str">
        <f>IF(AND(FiCo!B28&lt;&gt;"",FiCo!V28="Linux"),"Use "&amp;FiCo!E28&amp;" Key to Login",FiCo!E28)</f>
        <v/>
      </c>
      <c r="K41" s="316"/>
      <c r="L41" s="316"/>
      <c r="M41" s="316"/>
      <c r="N41" s="304" t="str">
        <f>IF(ISBLANK(FiCo!B28),"",IF(FiCo!F28="INTEL",FiCo!G28,TRIM(IFERROR(LEFT(FiCo!G28,FIND("-Q",FiCo!G28)-1),""))))
&amp;IF(ISBLANK(FiCo!B28),"",IF(AND(FiCo!F28="INTEL",FiCo!I28="Q7(500Mbps)"),"-Q7",IF(AND(FiCo!F28="AMD",FiCo!I28="Q7(500Mbps)"),"-Q7.A3",TRIM(IFERROR(RIGHT(FiCo!G28,FIND("-",FiCo!G28,2))-1,"")))))
&amp;IF(AND(FiCo!F28="AMD",FiCo!I28=""),"-"&amp;TRIM(IFERROR(RIGHT(FiCo!G28,FIND("-",FiCo!G28,2)),"")),"")</f>
        <v/>
      </c>
      <c r="O41" s="305"/>
      <c r="P41" s="317">
        <f>IF(FiCo!B28="",0,FiCo!J28)</f>
        <v>0</v>
      </c>
      <c r="Q41" s="316"/>
      <c r="R41" s="317">
        <f>IF(FiCo!B28="",0,FiCo!K28)</f>
        <v>0</v>
      </c>
      <c r="S41" s="316"/>
      <c r="T41" s="317">
        <f>IF(FiCo!B28="",0,IF(FiCo!C28="",0,FiCo!L28&amp;" / "&amp;FiCo!M28))</f>
        <v>0</v>
      </c>
      <c r="U41" s="316"/>
      <c r="V41" s="316"/>
      <c r="W41" s="315">
        <f>IF(FiCo!B28="",0,IF(FiCo!N28="",0,FiCo!N28&amp;" / "&amp;FiCo!O28))</f>
        <v>0</v>
      </c>
      <c r="X41" s="316"/>
      <c r="Y41" s="316"/>
      <c r="Z41" s="311" t="str">
        <f>IF(FiCo!P28="Yes","BACKUP Service is Enabled","")&amp;IF(AND(FiCo!P28="Yes",FiCo!Q28="Yes"),CHAR(10),"")&amp;IF(FiCo!Q28="Yes","SANPSHOT排程："&amp;FiCo!$R$4&amp;" / "&amp;FiCo!$S$4,"")</f>
        <v/>
      </c>
      <c r="AA41" s="312"/>
      <c r="AB41" s="312"/>
      <c r="AC41" s="312"/>
      <c r="AD41" s="313"/>
      <c r="AE41" s="314"/>
      <c r="AF41" s="314"/>
      <c r="AG41" s="314"/>
      <c r="AH41" s="314"/>
    </row>
    <row r="42" ht="43.5" hidden="1" customHeight="1">
      <c r="A42" s="300"/>
      <c r="B42" s="315" t="str">
        <f>FiCo!B29</f>
        <v/>
      </c>
      <c r="C42" s="316"/>
      <c r="D42" s="316"/>
      <c r="E42" s="317">
        <f>IF(FiCo!B29="",0,FiCo!C29)</f>
        <v>0</v>
      </c>
      <c r="F42" s="316"/>
      <c r="G42" s="316"/>
      <c r="H42" s="317">
        <f>IF(FiCo!B29="",0,FiCo!D29)</f>
        <v>0</v>
      </c>
      <c r="I42" s="316"/>
      <c r="J42" s="315" t="str">
        <f>IF(AND(FiCo!B29&lt;&gt;"",FiCo!V29="Linux"),"Use "&amp;FiCo!E29&amp;" Key to Login",FiCo!E29)</f>
        <v/>
      </c>
      <c r="K42" s="316"/>
      <c r="L42" s="316"/>
      <c r="M42" s="316"/>
      <c r="N42" s="304" t="str">
        <f>IF(ISBLANK(FiCo!B29),"",IF(FiCo!F29="INTEL",FiCo!G29,TRIM(IFERROR(LEFT(FiCo!G29,FIND("-Q",FiCo!G29)-1),""))))
&amp;IF(ISBLANK(FiCo!B29),"",IF(AND(FiCo!F29="INTEL",FiCo!I29="Q7(500Mbps)"),"-Q7",IF(AND(FiCo!F29="AMD",FiCo!I29="Q7(500Mbps)"),"-Q7.A3",TRIM(IFERROR(RIGHT(FiCo!G29,FIND("-",FiCo!G29,2))-1,"")))))
&amp;IF(AND(FiCo!F29="AMD",FiCo!I29=""),"-"&amp;TRIM(IFERROR(RIGHT(FiCo!G29,FIND("-",FiCo!G29,2)),"")),"")</f>
        <v/>
      </c>
      <c r="O42" s="305"/>
      <c r="P42" s="317">
        <f>IF(FiCo!B29="",0,FiCo!J29)</f>
        <v>0</v>
      </c>
      <c r="Q42" s="316"/>
      <c r="R42" s="317">
        <f>IF(FiCo!B29="",0,FiCo!K29)</f>
        <v>0</v>
      </c>
      <c r="S42" s="316"/>
      <c r="T42" s="317">
        <f>IF(FiCo!B29="",0,IF(FiCo!C29="",0,FiCo!L29&amp;" / "&amp;FiCo!M29))</f>
        <v>0</v>
      </c>
      <c r="U42" s="316"/>
      <c r="V42" s="316"/>
      <c r="W42" s="315">
        <f>IF(FiCo!B29="",0,IF(FiCo!N29="",0,FiCo!N29&amp;" / "&amp;FiCo!O29))</f>
        <v>0</v>
      </c>
      <c r="X42" s="316"/>
      <c r="Y42" s="316"/>
      <c r="Z42" s="311" t="str">
        <f>IF(FiCo!P29="Yes","BACKUP Service is Enabled","")&amp;IF(AND(FiCo!P29="Yes",FiCo!Q29="Yes"),CHAR(10),"")&amp;IF(FiCo!Q29="Yes","SANPSHOT排程："&amp;FiCo!$R$4&amp;" / "&amp;FiCo!$S$4,"")</f>
        <v/>
      </c>
      <c r="AA42" s="312"/>
      <c r="AB42" s="312"/>
      <c r="AC42" s="312"/>
      <c r="AD42" s="313"/>
      <c r="AE42" s="314"/>
      <c r="AF42" s="314"/>
      <c r="AG42" s="314"/>
      <c r="AH42" s="314"/>
    </row>
    <row r="43" ht="43.5" hidden="1" customHeight="1">
      <c r="A43" s="300"/>
      <c r="B43" s="315" t="str">
        <f>FiCo!B30</f>
        <v/>
      </c>
      <c r="C43" s="316"/>
      <c r="D43" s="316"/>
      <c r="E43" s="317">
        <f>IF(FiCo!B30="",0,FiCo!C30)</f>
        <v>0</v>
      </c>
      <c r="F43" s="316"/>
      <c r="G43" s="316"/>
      <c r="H43" s="317">
        <f>IF(FiCo!B30="",0,FiCo!D30)</f>
        <v>0</v>
      </c>
      <c r="I43" s="316"/>
      <c r="J43" s="315" t="str">
        <f>IF(AND(FiCo!B30&lt;&gt;"",FiCo!V30="Linux"),"Use "&amp;FiCo!E30&amp;" Key to Login",FiCo!E30)</f>
        <v/>
      </c>
      <c r="K43" s="316"/>
      <c r="L43" s="316"/>
      <c r="M43" s="316"/>
      <c r="N43" s="304" t="str">
        <f>IF(ISBLANK(FiCo!B30),"",IF(FiCo!F30="INTEL",FiCo!G30,TRIM(IFERROR(LEFT(FiCo!G30,FIND("-Q",FiCo!G30)-1),""))))
&amp;IF(ISBLANK(FiCo!B30),"",IF(AND(FiCo!F30="INTEL",FiCo!I30="Q7(500Mbps)"),"-Q7",IF(AND(FiCo!F30="AMD",FiCo!I30="Q7(500Mbps)"),"-Q7.A3",TRIM(IFERROR(RIGHT(FiCo!G30,FIND("-",FiCo!G30,2))-1,"")))))
&amp;IF(AND(FiCo!F30="AMD",FiCo!I30=""),"-"&amp;TRIM(IFERROR(RIGHT(FiCo!G30,FIND("-",FiCo!G30,2)),"")),"")</f>
        <v/>
      </c>
      <c r="O43" s="305"/>
      <c r="P43" s="317">
        <f>IF(FiCo!B30="",0,FiCo!J30)</f>
        <v>0</v>
      </c>
      <c r="Q43" s="316"/>
      <c r="R43" s="317">
        <f>IF(FiCo!B30="",0,FiCo!K30)</f>
        <v>0</v>
      </c>
      <c r="S43" s="316"/>
      <c r="T43" s="317">
        <f>IF(FiCo!B30="",0,IF(FiCo!C30="",0,FiCo!L30&amp;" / "&amp;FiCo!M30))</f>
        <v>0</v>
      </c>
      <c r="U43" s="316"/>
      <c r="V43" s="316"/>
      <c r="W43" s="315">
        <f>IF(FiCo!B30="",0,IF(FiCo!N30="",0,FiCo!N30&amp;" / "&amp;FiCo!O30))</f>
        <v>0</v>
      </c>
      <c r="X43" s="316"/>
      <c r="Y43" s="316"/>
      <c r="Z43" s="311" t="str">
        <f>IF(FiCo!P30="Yes","BACKUP Service is Enabled","")&amp;IF(AND(FiCo!P30="Yes",FiCo!Q30="Yes"),CHAR(10),"")&amp;IF(FiCo!Q30="Yes","SANPSHOT排程："&amp;FiCo!$R$4&amp;" / "&amp;FiCo!$S$4,"")</f>
        <v/>
      </c>
      <c r="AA43" s="312"/>
      <c r="AB43" s="312"/>
      <c r="AC43" s="312"/>
      <c r="AD43" s="313"/>
      <c r="AE43" s="314"/>
      <c r="AF43" s="314"/>
      <c r="AG43" s="314"/>
      <c r="AH43" s="314"/>
    </row>
    <row r="44" ht="43.5" hidden="1" customHeight="1">
      <c r="A44" s="300"/>
      <c r="B44" s="315" t="str">
        <f>FiCo!B31</f>
        <v/>
      </c>
      <c r="C44" s="316"/>
      <c r="D44" s="316"/>
      <c r="E44" s="317">
        <f>IF(FiCo!B31="",0,FiCo!C31)</f>
        <v>0</v>
      </c>
      <c r="F44" s="316"/>
      <c r="G44" s="316"/>
      <c r="H44" s="317">
        <f>IF(FiCo!B31="",0,FiCo!D31)</f>
        <v>0</v>
      </c>
      <c r="I44" s="316"/>
      <c r="J44" s="315" t="str">
        <f>IF(AND(FiCo!B31&lt;&gt;"",FiCo!V31="Linux"),"Use "&amp;FiCo!E31&amp;" Key to Login",FiCo!E31)</f>
        <v/>
      </c>
      <c r="K44" s="316"/>
      <c r="L44" s="316"/>
      <c r="M44" s="316"/>
      <c r="N44" s="304" t="str">
        <f>IF(ISBLANK(FiCo!B31),"",IF(FiCo!F31="INTEL",FiCo!G31,TRIM(IFERROR(LEFT(FiCo!G31,FIND("-Q",FiCo!G31)-1),""))))
&amp;IF(ISBLANK(FiCo!B31),"",IF(AND(FiCo!F31="INTEL",FiCo!I31="Q7(500Mbps)"),"-Q7",IF(AND(FiCo!F31="AMD",FiCo!I31="Q7(500Mbps)"),"-Q7.A3",TRIM(IFERROR(RIGHT(FiCo!G31,FIND("-",FiCo!G31,2))-1,"")))))
&amp;IF(AND(FiCo!F31="AMD",FiCo!I31=""),"-"&amp;TRIM(IFERROR(RIGHT(FiCo!G31,FIND("-",FiCo!G31,2)),"")),"")</f>
        <v/>
      </c>
      <c r="O44" s="305"/>
      <c r="P44" s="317">
        <f>IF(FiCo!B31="",0,FiCo!J31)</f>
        <v>0</v>
      </c>
      <c r="Q44" s="316"/>
      <c r="R44" s="317">
        <f>IF(FiCo!B31="",0,FiCo!K31)</f>
        <v>0</v>
      </c>
      <c r="S44" s="316"/>
      <c r="T44" s="317">
        <f>IF(FiCo!B31="",0,IF(FiCo!C31="",0,FiCo!L31&amp;" / "&amp;FiCo!M31))</f>
        <v>0</v>
      </c>
      <c r="U44" s="316"/>
      <c r="V44" s="316"/>
      <c r="W44" s="315">
        <f>IF(FiCo!B31="",0,IF(FiCo!N31="",0,FiCo!N31&amp;" / "&amp;FiCo!O31))</f>
        <v>0</v>
      </c>
      <c r="X44" s="316"/>
      <c r="Y44" s="316"/>
      <c r="Z44" s="311" t="str">
        <f>IF(FiCo!P31="Yes","BACKUP Service is Enabled","")&amp;IF(AND(FiCo!P31="Yes",FiCo!Q31="Yes"),CHAR(10),"")&amp;IF(FiCo!Q31="Yes","SANPSHOT排程："&amp;FiCo!$R$4&amp;" / "&amp;FiCo!$S$4,"")</f>
        <v/>
      </c>
      <c r="AA44" s="312"/>
      <c r="AB44" s="312"/>
      <c r="AC44" s="312"/>
      <c r="AD44" s="313"/>
      <c r="AE44" s="314"/>
      <c r="AF44" s="314"/>
      <c r="AG44" s="314"/>
      <c r="AH44" s="314"/>
    </row>
    <row r="45" ht="43.5" hidden="1" customHeight="1">
      <c r="A45" s="300"/>
      <c r="B45" s="315" t="str">
        <f>FiCo!B32</f>
        <v/>
      </c>
      <c r="C45" s="316"/>
      <c r="D45" s="316"/>
      <c r="E45" s="317">
        <f>IF(FiCo!B32="",0,FiCo!C32)</f>
        <v>0</v>
      </c>
      <c r="F45" s="316"/>
      <c r="G45" s="316"/>
      <c r="H45" s="317">
        <f>IF(FiCo!B32="",0,FiCo!D32)</f>
        <v>0</v>
      </c>
      <c r="I45" s="316"/>
      <c r="J45" s="315" t="str">
        <f>IF(AND(FiCo!B32&lt;&gt;"",FiCo!V32="Linux"),"Use "&amp;FiCo!E32&amp;" Key to Login",FiCo!E32)</f>
        <v/>
      </c>
      <c r="K45" s="316"/>
      <c r="L45" s="316"/>
      <c r="M45" s="316"/>
      <c r="N45" s="304" t="str">
        <f>IF(ISBLANK(FiCo!B32),"",IF(FiCo!F32="INTEL",FiCo!G32,TRIM(IFERROR(LEFT(FiCo!G32,FIND("-Q",FiCo!G32)-1),""))))
&amp;IF(ISBLANK(FiCo!B32),"",IF(AND(FiCo!F32="INTEL",FiCo!I32="Q7(500Mbps)"),"-Q7",IF(AND(FiCo!F32="AMD",FiCo!I32="Q7(500Mbps)"),"-Q7.A3",TRIM(IFERROR(RIGHT(FiCo!G32,FIND("-",FiCo!G32,2))-1,"")))))
&amp;IF(AND(FiCo!F32="AMD",FiCo!I32=""),"-"&amp;TRIM(IFERROR(RIGHT(FiCo!G32,FIND("-",FiCo!G32,2)),"")),"")</f>
        <v/>
      </c>
      <c r="O45" s="305"/>
      <c r="P45" s="317">
        <f>IF(FiCo!B32="",0,FiCo!J32)</f>
        <v>0</v>
      </c>
      <c r="Q45" s="316"/>
      <c r="R45" s="317">
        <f>IF(FiCo!B32="",0,FiCo!K32)</f>
        <v>0</v>
      </c>
      <c r="S45" s="316"/>
      <c r="T45" s="317">
        <f>IF(FiCo!B32="",0,IF(FiCo!C32="",0,FiCo!L32&amp;" / "&amp;FiCo!M32))</f>
        <v>0</v>
      </c>
      <c r="U45" s="316"/>
      <c r="V45" s="316"/>
      <c r="W45" s="315">
        <f>IF(FiCo!B32="",0,IF(FiCo!N32="",0,FiCo!N32&amp;" / "&amp;FiCo!O32))</f>
        <v>0</v>
      </c>
      <c r="X45" s="316"/>
      <c r="Y45" s="316"/>
      <c r="Z45" s="311" t="str">
        <f>IF(FiCo!P32="Yes","BACKUP Service is Enabled","")&amp;IF(AND(FiCo!P32="Yes",FiCo!Q32="Yes"),CHAR(10),"")&amp;IF(FiCo!Q32="Yes","SANPSHOT排程："&amp;FiCo!$R$4&amp;" / "&amp;FiCo!$S$4,"")</f>
        <v/>
      </c>
      <c r="AA45" s="312"/>
      <c r="AB45" s="312"/>
      <c r="AC45" s="312"/>
      <c r="AD45" s="313"/>
      <c r="AE45" s="314"/>
      <c r="AF45" s="314"/>
      <c r="AG45" s="314"/>
      <c r="AH45" s="314"/>
    </row>
    <row r="46" ht="43.5" hidden="1" customHeight="1">
      <c r="A46" s="300"/>
      <c r="B46" s="315" t="str">
        <f>FiCo!B33</f>
        <v/>
      </c>
      <c r="C46" s="316"/>
      <c r="D46" s="316"/>
      <c r="E46" s="317">
        <f>IF(FiCo!B33="",0,FiCo!C33)</f>
        <v>0</v>
      </c>
      <c r="F46" s="316"/>
      <c r="G46" s="316"/>
      <c r="H46" s="317">
        <f>IF(FiCo!B33="",0,FiCo!D33)</f>
        <v>0</v>
      </c>
      <c r="I46" s="316"/>
      <c r="J46" s="315" t="str">
        <f>IF(AND(FiCo!B33&lt;&gt;"",FiCo!V33="Linux"),"Use "&amp;FiCo!E33&amp;" Key to Login",FiCo!E33)</f>
        <v/>
      </c>
      <c r="K46" s="316"/>
      <c r="L46" s="316"/>
      <c r="M46" s="316"/>
      <c r="N46" s="304" t="str">
        <f>IF(ISBLANK(FiCo!B33),"",IF(FiCo!F33="INTEL",FiCo!G33,TRIM(IFERROR(LEFT(FiCo!G33,FIND("-Q",FiCo!G33)-1),""))))
&amp;IF(ISBLANK(FiCo!B33),"",IF(AND(FiCo!F33="INTEL",FiCo!I33="Q7(500Mbps)"),"-Q7",IF(AND(FiCo!F33="AMD",FiCo!I33="Q7(500Mbps)"),"-Q7.A3",TRIM(IFERROR(RIGHT(FiCo!G33,FIND("-",FiCo!G33,2))-1,"")))))
&amp;IF(AND(FiCo!F33="AMD",FiCo!I33=""),"-"&amp;TRIM(IFERROR(RIGHT(FiCo!G33,FIND("-",FiCo!G33,2)),"")),"")</f>
        <v/>
      </c>
      <c r="O46" s="305"/>
      <c r="P46" s="317">
        <f>IF(FiCo!B33="",0,FiCo!J33)</f>
        <v>0</v>
      </c>
      <c r="Q46" s="316"/>
      <c r="R46" s="317">
        <f>IF(FiCo!B33="",0,FiCo!K33)</f>
        <v>0</v>
      </c>
      <c r="S46" s="316"/>
      <c r="T46" s="317">
        <f>IF(FiCo!B33="",0,IF(FiCo!C33="",0,FiCo!L33&amp;" / "&amp;FiCo!M33))</f>
        <v>0</v>
      </c>
      <c r="U46" s="316"/>
      <c r="V46" s="316"/>
      <c r="W46" s="315">
        <f>IF(FiCo!B33="",0,IF(FiCo!N33="",0,FiCo!N33&amp;" / "&amp;FiCo!O33))</f>
        <v>0</v>
      </c>
      <c r="X46" s="316"/>
      <c r="Y46" s="316"/>
      <c r="Z46" s="311" t="str">
        <f>IF(FiCo!P33="Yes","BACKUP Service is Enabled","")&amp;IF(AND(FiCo!P33="Yes",FiCo!Q33="Yes"),CHAR(10),"")&amp;IF(FiCo!Q33="Yes","SANPSHOT排程："&amp;FiCo!$R$4&amp;" / "&amp;FiCo!$S$4,"")</f>
        <v/>
      </c>
      <c r="AA46" s="312"/>
      <c r="AB46" s="312"/>
      <c r="AC46" s="312"/>
      <c r="AD46" s="313"/>
      <c r="AE46" s="314"/>
      <c r="AF46" s="314"/>
      <c r="AG46" s="314"/>
      <c r="AH46" s="314"/>
    </row>
    <row r="47" ht="43.5" hidden="1" customHeight="1">
      <c r="A47" s="300"/>
      <c r="B47" s="315" t="str">
        <f>FiCo!B34</f>
        <v/>
      </c>
      <c r="C47" s="316"/>
      <c r="D47" s="316"/>
      <c r="E47" s="317">
        <f>IF(FiCo!B34="",0,FiCo!C34)</f>
        <v>0</v>
      </c>
      <c r="F47" s="316"/>
      <c r="G47" s="316"/>
      <c r="H47" s="317">
        <f>IF(FiCo!B34="",0,FiCo!D34)</f>
        <v>0</v>
      </c>
      <c r="I47" s="316"/>
      <c r="J47" s="315" t="str">
        <f>IF(AND(FiCo!B34&lt;&gt;"",FiCo!V34="Linux"),"Use "&amp;FiCo!E34&amp;" Key to Login",FiCo!E34)</f>
        <v/>
      </c>
      <c r="K47" s="316"/>
      <c r="L47" s="316"/>
      <c r="M47" s="316"/>
      <c r="N47" s="304" t="str">
        <f>IF(ISBLANK(FiCo!B34),"",IF(FiCo!F34="INTEL",FiCo!G34,TRIM(IFERROR(LEFT(FiCo!G34,FIND("-Q",FiCo!G34)-1),""))))
&amp;IF(ISBLANK(FiCo!B34),"",IF(AND(FiCo!F34="INTEL",FiCo!I34="Q7(500Mbps)"),"-Q7",IF(AND(FiCo!F34="AMD",FiCo!I34="Q7(500Mbps)"),"-Q7.A3",TRIM(IFERROR(RIGHT(FiCo!G34,FIND("-",FiCo!G34,2))-1,"")))))
&amp;IF(AND(FiCo!F34="AMD",FiCo!I34=""),"-"&amp;TRIM(IFERROR(RIGHT(FiCo!G34,FIND("-",FiCo!G34,2)),"")),"")</f>
        <v/>
      </c>
      <c r="O47" s="305"/>
      <c r="P47" s="317">
        <f>IF(FiCo!B34="",0,FiCo!J34)</f>
        <v>0</v>
      </c>
      <c r="Q47" s="316"/>
      <c r="R47" s="317">
        <f>IF(FiCo!B34="",0,FiCo!K34)</f>
        <v>0</v>
      </c>
      <c r="S47" s="316"/>
      <c r="T47" s="317">
        <f>IF(FiCo!B34="",0,IF(FiCo!C34="",0,FiCo!L34&amp;" / "&amp;FiCo!M34))</f>
        <v>0</v>
      </c>
      <c r="U47" s="316"/>
      <c r="V47" s="316"/>
      <c r="W47" s="315">
        <f>IF(FiCo!B34="",0,IF(FiCo!N34="",0,FiCo!N34&amp;" / "&amp;FiCo!O34))</f>
        <v>0</v>
      </c>
      <c r="X47" s="316"/>
      <c r="Y47" s="316"/>
      <c r="Z47" s="311" t="str">
        <f>IF(FiCo!P34="Yes","BACKUP Service is Enabled","")&amp;IF(AND(FiCo!P34="Yes",FiCo!Q34="Yes"),CHAR(10),"")&amp;IF(FiCo!Q34="Yes","SANPSHOT排程："&amp;FiCo!$R$4&amp;" / "&amp;FiCo!$S$4,"")</f>
        <v/>
      </c>
      <c r="AA47" s="312"/>
      <c r="AB47" s="312"/>
      <c r="AC47" s="312"/>
      <c r="AD47" s="313"/>
      <c r="AE47" s="314"/>
      <c r="AF47" s="314"/>
      <c r="AG47" s="314"/>
      <c r="AH47" s="314"/>
    </row>
    <row r="48" ht="43.5" hidden="1" customHeight="1">
      <c r="A48" s="300"/>
      <c r="B48" s="315" t="str">
        <f>FiCo!B35</f>
        <v/>
      </c>
      <c r="C48" s="316"/>
      <c r="D48" s="316"/>
      <c r="E48" s="317">
        <f>IF(FiCo!B35="",0,FiCo!C35)</f>
        <v>0</v>
      </c>
      <c r="F48" s="316"/>
      <c r="G48" s="316"/>
      <c r="H48" s="317">
        <f>IF(FiCo!B35="",0,FiCo!D35)</f>
        <v>0</v>
      </c>
      <c r="I48" s="316"/>
      <c r="J48" s="315" t="str">
        <f>IF(AND(FiCo!B35&lt;&gt;"",FiCo!V35="Linux"),"Use "&amp;FiCo!E35&amp;" Key to Login",FiCo!E35)</f>
        <v/>
      </c>
      <c r="K48" s="316"/>
      <c r="L48" s="316"/>
      <c r="M48" s="316"/>
      <c r="N48" s="304" t="str">
        <f>IF(ISBLANK(FiCo!B35),"",IF(FiCo!F35="INTEL",FiCo!G35,TRIM(IFERROR(LEFT(FiCo!G35,FIND("-Q",FiCo!G35)-1),""))))
&amp;IF(ISBLANK(FiCo!B35),"",IF(AND(FiCo!F35="INTEL",FiCo!I35="Q7(500Mbps)"),"-Q7",IF(AND(FiCo!F35="AMD",FiCo!I35="Q7(500Mbps)"),"-Q7.A3",TRIM(IFERROR(RIGHT(FiCo!G35,FIND("-",FiCo!G35,2))-1,"")))))
&amp;IF(AND(FiCo!F35="AMD",FiCo!I35=""),"-"&amp;TRIM(IFERROR(RIGHT(FiCo!G35,FIND("-",FiCo!G35,2)),"")),"")</f>
        <v/>
      </c>
      <c r="O48" s="305"/>
      <c r="P48" s="317">
        <f>IF(FiCo!B35="",0,FiCo!J35)</f>
        <v>0</v>
      </c>
      <c r="Q48" s="316"/>
      <c r="R48" s="317">
        <f>IF(FiCo!B35="",0,FiCo!K35)</f>
        <v>0</v>
      </c>
      <c r="S48" s="316"/>
      <c r="T48" s="317">
        <f>IF(FiCo!B35="",0,IF(FiCo!C35="",0,FiCo!L35&amp;" / "&amp;FiCo!M35))</f>
        <v>0</v>
      </c>
      <c r="U48" s="316"/>
      <c r="V48" s="316"/>
      <c r="W48" s="315">
        <f>IF(FiCo!B35="",0,IF(FiCo!N35="",0,FiCo!N35&amp;" / "&amp;FiCo!O35))</f>
        <v>0</v>
      </c>
      <c r="X48" s="316"/>
      <c r="Y48" s="316"/>
      <c r="Z48" s="311" t="str">
        <f>IF(FiCo!P35="Yes","BACKUP Service is Enabled","")&amp;IF(AND(FiCo!P35="Yes",FiCo!Q35="Yes"),CHAR(10),"")&amp;IF(FiCo!Q35="Yes","SANPSHOT排程："&amp;FiCo!$R$4&amp;" / "&amp;FiCo!$S$4,"")</f>
        <v/>
      </c>
      <c r="AA48" s="312"/>
      <c r="AB48" s="312"/>
      <c r="AC48" s="312"/>
      <c r="AD48" s="313"/>
      <c r="AE48" s="314"/>
      <c r="AF48" s="314"/>
      <c r="AG48" s="314"/>
      <c r="AH48" s="314"/>
    </row>
    <row r="49" ht="43.5" hidden="1" customHeight="1">
      <c r="A49" s="300"/>
      <c r="B49" s="315" t="str">
        <f>FiCo!B36</f>
        <v/>
      </c>
      <c r="C49" s="316"/>
      <c r="D49" s="316"/>
      <c r="E49" s="317">
        <f>IF(FiCo!B36="",0,FiCo!C36)</f>
        <v>0</v>
      </c>
      <c r="F49" s="316"/>
      <c r="G49" s="316"/>
      <c r="H49" s="317">
        <f>IF(FiCo!B36="",0,FiCo!D36)</f>
        <v>0</v>
      </c>
      <c r="I49" s="316"/>
      <c r="J49" s="315" t="str">
        <f>IF(AND(FiCo!B36&lt;&gt;"",FiCo!V36="Linux"),"Use "&amp;FiCo!E36&amp;" Key to Login",FiCo!E36)</f>
        <v/>
      </c>
      <c r="K49" s="316"/>
      <c r="L49" s="316"/>
      <c r="M49" s="316"/>
      <c r="N49" s="304" t="str">
        <f>IF(ISBLANK(FiCo!B36),"",IF(FiCo!F36="INTEL",FiCo!G36,TRIM(IFERROR(LEFT(FiCo!G36,FIND("-Q",FiCo!G36)-1),""))))
&amp;IF(ISBLANK(FiCo!B36),"",IF(AND(FiCo!F36="INTEL",FiCo!I36="Q7(500Mbps)"),"-Q7",IF(AND(FiCo!F36="AMD",FiCo!I36="Q7(500Mbps)"),"-Q7.A3",TRIM(IFERROR(RIGHT(FiCo!G36,FIND("-",FiCo!G36,2))-1,"")))))
&amp;IF(AND(FiCo!F36="AMD",FiCo!I36=""),"-"&amp;TRIM(IFERROR(RIGHT(FiCo!G36,FIND("-",FiCo!G36,2)),"")),"")</f>
        <v/>
      </c>
      <c r="O49" s="305"/>
      <c r="P49" s="317">
        <f>IF(FiCo!B36="",0,FiCo!J36)</f>
        <v>0</v>
      </c>
      <c r="Q49" s="316"/>
      <c r="R49" s="317">
        <f>IF(FiCo!B36="",0,FiCo!K36)</f>
        <v>0</v>
      </c>
      <c r="S49" s="316"/>
      <c r="T49" s="317">
        <f>IF(FiCo!B36="",0,IF(FiCo!C36="",0,FiCo!L36&amp;" / "&amp;FiCo!M36))</f>
        <v>0</v>
      </c>
      <c r="U49" s="316"/>
      <c r="V49" s="316"/>
      <c r="W49" s="315">
        <f>IF(FiCo!B36="",0,IF(FiCo!N36="",0,FiCo!N36&amp;" / "&amp;FiCo!O36))</f>
        <v>0</v>
      </c>
      <c r="X49" s="316"/>
      <c r="Y49" s="316"/>
      <c r="Z49" s="311" t="str">
        <f>IF(FiCo!P36="Yes","BACKUP Service is Enabled","")&amp;IF(AND(FiCo!P36="Yes",FiCo!Q36="Yes"),CHAR(10),"")&amp;IF(FiCo!Q36="Yes","SANPSHOT排程："&amp;FiCo!$R$4&amp;" / "&amp;FiCo!$S$4,"")</f>
        <v/>
      </c>
      <c r="AA49" s="312"/>
      <c r="AB49" s="312"/>
      <c r="AC49" s="312"/>
      <c r="AD49" s="313"/>
      <c r="AE49" s="314"/>
      <c r="AF49" s="314"/>
      <c r="AG49" s="314"/>
      <c r="AH49" s="314"/>
    </row>
    <row r="50" ht="43.5" hidden="1" customHeight="1">
      <c r="A50" s="300"/>
      <c r="B50" s="315" t="str">
        <f>FiCo!B37</f>
        <v/>
      </c>
      <c r="C50" s="316"/>
      <c r="D50" s="316"/>
      <c r="E50" s="317">
        <f>IF(FiCo!B37="",0,FiCo!C37)</f>
        <v>0</v>
      </c>
      <c r="F50" s="316"/>
      <c r="G50" s="316"/>
      <c r="H50" s="317">
        <f>IF(FiCo!B37="",0,FiCo!D37)</f>
        <v>0</v>
      </c>
      <c r="I50" s="316"/>
      <c r="J50" s="315" t="str">
        <f>IF(AND(FiCo!B37&lt;&gt;"",FiCo!V37="Linux"),"Use "&amp;FiCo!E37&amp;" Key to Login",FiCo!E37)</f>
        <v/>
      </c>
      <c r="K50" s="316"/>
      <c r="L50" s="316"/>
      <c r="M50" s="316"/>
      <c r="N50" s="304" t="str">
        <f>IF(ISBLANK(FiCo!B37),"",IF(FiCo!F37="INTEL",FiCo!G37,TRIM(IFERROR(LEFT(FiCo!G37,FIND("-Q",FiCo!G37)-1),""))))
&amp;IF(ISBLANK(FiCo!B37),"",IF(AND(FiCo!F37="INTEL",FiCo!I37="Q7(500Mbps)"),"-Q7",IF(AND(FiCo!F37="AMD",FiCo!I37="Q7(500Mbps)"),"-Q7.A3",TRIM(IFERROR(RIGHT(FiCo!G37,FIND("-",FiCo!G37,2))-1,"")))))
&amp;IF(AND(FiCo!F37="AMD",FiCo!I37=""),"-"&amp;TRIM(IFERROR(RIGHT(FiCo!G37,FIND("-",FiCo!G37,2)),"")),"")</f>
        <v/>
      </c>
      <c r="O50" s="305"/>
      <c r="P50" s="317">
        <f>IF(FiCo!B37="",0,FiCo!J37)</f>
        <v>0</v>
      </c>
      <c r="Q50" s="316"/>
      <c r="R50" s="317">
        <f>IF(FiCo!B37="",0,FiCo!K37)</f>
        <v>0</v>
      </c>
      <c r="S50" s="316"/>
      <c r="T50" s="317">
        <f>IF(FiCo!B37="",0,IF(FiCo!C37="",0,FiCo!L37&amp;" / "&amp;FiCo!M37))</f>
        <v>0</v>
      </c>
      <c r="U50" s="316"/>
      <c r="V50" s="316"/>
      <c r="W50" s="315">
        <f>IF(FiCo!B37="",0,IF(FiCo!N37="",0,FiCo!N37&amp;" / "&amp;FiCo!O37))</f>
        <v>0</v>
      </c>
      <c r="X50" s="316"/>
      <c r="Y50" s="316"/>
      <c r="Z50" s="311" t="str">
        <f>IF(FiCo!P37="Yes","BACKUP Service is Enabled","")&amp;IF(AND(FiCo!P37="Yes",FiCo!Q37="Yes"),CHAR(10),"")&amp;IF(FiCo!Q37="Yes","SANPSHOT排程："&amp;FiCo!$R$4&amp;" / "&amp;FiCo!$S$4,"")</f>
        <v/>
      </c>
      <c r="AA50" s="312"/>
      <c r="AB50" s="312"/>
      <c r="AC50" s="312"/>
      <c r="AD50" s="313"/>
      <c r="AE50" s="314"/>
      <c r="AF50" s="314"/>
      <c r="AG50" s="314"/>
      <c r="AH50" s="314"/>
    </row>
    <row r="51" ht="43.5" hidden="1" customHeight="1">
      <c r="A51" s="300"/>
      <c r="B51" s="315" t="str">
        <f>FiCo!B38</f>
        <v/>
      </c>
      <c r="C51" s="316"/>
      <c r="D51" s="316"/>
      <c r="E51" s="317">
        <f>IF(FiCo!B38="",0,FiCo!C38)</f>
        <v>0</v>
      </c>
      <c r="F51" s="316"/>
      <c r="G51" s="316"/>
      <c r="H51" s="317">
        <f>IF(FiCo!B38="",0,FiCo!D38)</f>
        <v>0</v>
      </c>
      <c r="I51" s="316"/>
      <c r="J51" s="315" t="str">
        <f>IF(AND(FiCo!B38&lt;&gt;"",FiCo!V38="Linux"),"Use "&amp;FiCo!E38&amp;" Key to Login",FiCo!E38)</f>
        <v/>
      </c>
      <c r="K51" s="316"/>
      <c r="L51" s="316"/>
      <c r="M51" s="316"/>
      <c r="N51" s="304" t="str">
        <f>IF(ISBLANK(FiCo!B38),"",IF(FiCo!F38="INTEL",FiCo!G38,TRIM(IFERROR(LEFT(FiCo!G38,FIND("-Q",FiCo!G38)-1),""))))
&amp;IF(ISBLANK(FiCo!B38),"",IF(AND(FiCo!F38="INTEL",FiCo!I38="Q7(500Mbps)"),"-Q7",IF(AND(FiCo!F38="AMD",FiCo!I38="Q7(500Mbps)"),"-Q7.A3",TRIM(IFERROR(RIGHT(FiCo!G38,FIND("-",FiCo!G38,2))-1,"")))))
&amp;IF(AND(FiCo!F38="AMD",FiCo!I38=""),"-"&amp;TRIM(IFERROR(RIGHT(FiCo!G38,FIND("-",FiCo!G38,2)),"")),"")</f>
        <v/>
      </c>
      <c r="O51" s="305"/>
      <c r="P51" s="317">
        <f>IF(FiCo!B38="",0,FiCo!J38)</f>
        <v>0</v>
      </c>
      <c r="Q51" s="316"/>
      <c r="R51" s="317">
        <f>IF(FiCo!B38="",0,FiCo!K38)</f>
        <v>0</v>
      </c>
      <c r="S51" s="316"/>
      <c r="T51" s="317">
        <f>IF(FiCo!B38="",0,IF(FiCo!C38="",0,FiCo!L38&amp;" / "&amp;FiCo!M38))</f>
        <v>0</v>
      </c>
      <c r="U51" s="316"/>
      <c r="V51" s="316"/>
      <c r="W51" s="315">
        <f>IF(FiCo!B38="",0,IF(FiCo!N38="",0,FiCo!N38&amp;" / "&amp;FiCo!O38))</f>
        <v>0</v>
      </c>
      <c r="X51" s="316"/>
      <c r="Y51" s="316"/>
      <c r="Z51" s="311" t="str">
        <f>IF(FiCo!P38="Yes","BACKUP Service is Enabled","")&amp;IF(AND(FiCo!P38="Yes",FiCo!Q38="Yes"),CHAR(10),"")&amp;IF(FiCo!Q38="Yes","SANPSHOT排程："&amp;FiCo!$R$4&amp;" / "&amp;FiCo!$S$4,"")</f>
        <v/>
      </c>
      <c r="AA51" s="312"/>
      <c r="AB51" s="312"/>
      <c r="AC51" s="312"/>
      <c r="AD51" s="313"/>
      <c r="AE51" s="314"/>
      <c r="AF51" s="314"/>
      <c r="AG51" s="314"/>
      <c r="AH51" s="314"/>
    </row>
    <row r="52" ht="43.5" hidden="1" customHeight="1">
      <c r="A52" s="300"/>
      <c r="B52" s="315" t="str">
        <f>FiCo!B39</f>
        <v/>
      </c>
      <c r="C52" s="316"/>
      <c r="D52" s="316"/>
      <c r="E52" s="317">
        <f>IF(FiCo!B39="",0,FiCo!C39)</f>
        <v>0</v>
      </c>
      <c r="F52" s="316"/>
      <c r="G52" s="316"/>
      <c r="H52" s="317">
        <f>IF(FiCo!B39="",0,FiCo!D39)</f>
        <v>0</v>
      </c>
      <c r="I52" s="316"/>
      <c r="J52" s="315" t="str">
        <f>IF(AND(FiCo!B39&lt;&gt;"",FiCo!V39="Linux"),"Use "&amp;FiCo!E39&amp;" Key to Login",FiCo!E39)</f>
        <v/>
      </c>
      <c r="K52" s="316"/>
      <c r="L52" s="316"/>
      <c r="M52" s="316"/>
      <c r="N52" s="304" t="str">
        <f>IF(ISBLANK(FiCo!B39),"",IF(FiCo!F39="INTEL",FiCo!G39,TRIM(IFERROR(LEFT(FiCo!G39,FIND("-Q",FiCo!G39)-1),""))))
&amp;IF(ISBLANK(FiCo!B39),"",IF(AND(FiCo!F39="INTEL",FiCo!I39="Q7(500Mbps)"),"-Q7",IF(AND(FiCo!F39="AMD",FiCo!I39="Q7(500Mbps)"),"-Q7.A3",TRIM(IFERROR(RIGHT(FiCo!G39,FIND("-",FiCo!G39,2))-1,"")))))
&amp;IF(AND(FiCo!F39="AMD",FiCo!I39=""),"-"&amp;TRIM(IFERROR(RIGHT(FiCo!G39,FIND("-",FiCo!G39,2)),"")),"")</f>
        <v/>
      </c>
      <c r="O52" s="305"/>
      <c r="P52" s="317">
        <f>IF(FiCo!B39="",0,FiCo!J39)</f>
        <v>0</v>
      </c>
      <c r="Q52" s="316"/>
      <c r="R52" s="317">
        <f>IF(FiCo!B39="",0,FiCo!K39)</f>
        <v>0</v>
      </c>
      <c r="S52" s="316"/>
      <c r="T52" s="317">
        <f>IF(FiCo!B39="",0,IF(FiCo!C39="",0,FiCo!L39&amp;" / "&amp;FiCo!M39))</f>
        <v>0</v>
      </c>
      <c r="U52" s="316"/>
      <c r="V52" s="316"/>
      <c r="W52" s="315">
        <f>IF(FiCo!B39="",0,IF(FiCo!N39="",0,FiCo!N39&amp;" / "&amp;FiCo!O39))</f>
        <v>0</v>
      </c>
      <c r="X52" s="316"/>
      <c r="Y52" s="316"/>
      <c r="Z52" s="311" t="str">
        <f>IF(FiCo!P39="Yes","BACKUP Service is Enabled","")&amp;IF(AND(FiCo!P39="Yes",FiCo!Q39="Yes"),CHAR(10),"")&amp;IF(FiCo!Q39="Yes","SANPSHOT排程："&amp;FiCo!$R$4&amp;" / "&amp;FiCo!$S$4,"")</f>
        <v/>
      </c>
      <c r="AA52" s="312"/>
      <c r="AB52" s="312"/>
      <c r="AC52" s="312"/>
      <c r="AD52" s="313"/>
      <c r="AE52" s="314"/>
      <c r="AF52" s="314"/>
      <c r="AG52" s="314"/>
      <c r="AH52" s="314"/>
    </row>
    <row r="53" ht="43.5" hidden="1" customHeight="1">
      <c r="A53" s="319"/>
      <c r="B53" s="320" t="str">
        <f>FiCo!B40</f>
        <v/>
      </c>
      <c r="C53" s="316"/>
      <c r="D53" s="316"/>
      <c r="E53" s="318">
        <f>IF(FiCo!B40="",0,FiCo!C40)</f>
        <v>0</v>
      </c>
      <c r="F53" s="316"/>
      <c r="G53" s="316"/>
      <c r="H53" s="318">
        <f>IF(FiCo!B40="",0,FiCo!D40)</f>
        <v>0</v>
      </c>
      <c r="I53" s="316"/>
      <c r="J53" s="320" t="str">
        <f>IF(AND(FiCo!B40&lt;&gt;"",FiCo!V40="Linux"),"Use "&amp;FiCo!E40&amp;" Key to Login",FiCo!E40)</f>
        <v/>
      </c>
      <c r="K53" s="316"/>
      <c r="L53" s="316"/>
      <c r="M53" s="316"/>
      <c r="N53" s="304" t="str">
        <f>IF(ISBLANK(FiCo!B40),"",IF(FiCo!F40="INTEL",FiCo!G40,TRIM(IFERROR(LEFT(FiCo!G40,FIND("-Q",FiCo!G40)-1),""))))
&amp;IF(ISBLANK(FiCo!B40),"",IF(AND(FiCo!F40="INTEL",FiCo!I40="Q7(500Mbps)"),"-Q7",IF(AND(FiCo!F40="AMD",FiCo!I40="Q7(500Mbps)"),"-Q7.A3",TRIM(IFERROR(RIGHT(FiCo!G40,FIND("-",FiCo!G40,2))-1,"")))))
&amp;IF(AND(FiCo!F40="AMD",FiCo!I40=""),"-"&amp;TRIM(IFERROR(RIGHT(FiCo!G40,FIND("-",FiCo!G40,2)),"")),"")</f>
        <v/>
      </c>
      <c r="O53" s="305"/>
      <c r="P53" s="318">
        <f>IF(FiCo!B40="",0,FiCo!J40)</f>
        <v>0</v>
      </c>
      <c r="Q53" s="316"/>
      <c r="R53" s="318">
        <f>IF(FiCo!B40="",0,FiCo!K40)</f>
        <v>0</v>
      </c>
      <c r="S53" s="316"/>
      <c r="T53" s="318">
        <f>IF(FiCo!B40="",0,IF(FiCo!C40="",0,FiCo!L40&amp;" / "&amp;FiCo!M40))</f>
        <v>0</v>
      </c>
      <c r="U53" s="316"/>
      <c r="V53" s="316"/>
      <c r="W53" s="320">
        <f>IF(FiCo!B40="",0,IF(FiCo!N40="",0,FiCo!N40&amp;" / "&amp;FiCo!O40))</f>
        <v>0</v>
      </c>
      <c r="X53" s="316"/>
      <c r="Y53" s="316"/>
      <c r="Z53" s="321" t="str">
        <f>IF(FiCo!P40="Yes","BACKUP Service is Enabled","")&amp;IF(AND(FiCo!P40="Yes",FiCo!Q40="Yes"),CHAR(10),"")&amp;IF(FiCo!Q40="Yes","SANPSHOT排程："&amp;FiCo!$R$4&amp;" / "&amp;FiCo!$S$4,"")</f>
        <v/>
      </c>
      <c r="AA53" s="312"/>
      <c r="AB53" s="312"/>
      <c r="AC53" s="312"/>
      <c r="AD53" s="322"/>
      <c r="AE53" s="323"/>
      <c r="AF53" s="323"/>
      <c r="AG53" s="323"/>
      <c r="AH53" s="323"/>
    </row>
    <row r="54" ht="43.5" hidden="1" customHeight="1">
      <c r="A54" s="300"/>
      <c r="B54" s="315" t="str">
        <f>FiCo!B41</f>
        <v/>
      </c>
      <c r="C54" s="316"/>
      <c r="D54" s="316"/>
      <c r="E54" s="317">
        <f>IF(FiCo!B41="",0,FiCo!C41)</f>
        <v>0</v>
      </c>
      <c r="F54" s="316"/>
      <c r="G54" s="316"/>
      <c r="H54" s="317">
        <f>IF(FiCo!B41="",0,FiCo!D41)</f>
        <v>0</v>
      </c>
      <c r="I54" s="316"/>
      <c r="J54" s="315" t="str">
        <f>IF(AND(FiCo!B41&lt;&gt;"",FiCo!V41="Linux"),"Use "&amp;FiCo!E41&amp;" Key to Login",FiCo!E41)</f>
        <v/>
      </c>
      <c r="K54" s="316"/>
      <c r="L54" s="316"/>
      <c r="M54" s="316"/>
      <c r="N54" s="304" t="str">
        <f>IF(ISBLANK(FiCo!B41),"",IF(FiCo!F41="INTEL",FiCo!G41,TRIM(IFERROR(LEFT(FiCo!G41,FIND("-Q",FiCo!G41)-1),""))))
&amp;IF(ISBLANK(FiCo!B41),"",IF(AND(FiCo!F41="INTEL",FiCo!I41="Q7(500Mbps)"),"-Q7",IF(AND(FiCo!F41="AMD",FiCo!I41="Q7(500Mbps)"),"-Q7.A3",TRIM(IFERROR(RIGHT(FiCo!G41,FIND("-",FiCo!G41,2))-1,"")))))
&amp;IF(AND(FiCo!F41="AMD",FiCo!I41=""),"-"&amp;TRIM(IFERROR(RIGHT(FiCo!G41,FIND("-",FiCo!G41,2)),"")),"")</f>
        <v/>
      </c>
      <c r="O54" s="305"/>
      <c r="P54" s="317">
        <f>IF(FiCo!B41="",0,FiCo!J41)</f>
        <v>0</v>
      </c>
      <c r="Q54" s="316"/>
      <c r="R54" s="317">
        <f>IF(FiCo!B41="",0,FiCo!K41)</f>
        <v>0</v>
      </c>
      <c r="S54" s="316"/>
      <c r="T54" s="317">
        <f>IF(FiCo!B41="",0,IF(FiCo!C41="",0,FiCo!L41&amp;" / "&amp;FiCo!M41))</f>
        <v>0</v>
      </c>
      <c r="U54" s="316"/>
      <c r="V54" s="316"/>
      <c r="W54" s="315">
        <f>IF(FiCo!B41="",0,IF(FiCo!N41="",0,FiCo!N41&amp;" / "&amp;FiCo!O41))</f>
        <v>0</v>
      </c>
      <c r="X54" s="316"/>
      <c r="Y54" s="316"/>
      <c r="Z54" s="311" t="str">
        <f>IF(FiCo!P41="Yes","BACKUP Service is Enabled","")&amp;IF(AND(FiCo!P41="Yes",FiCo!Q41="Yes"),CHAR(10),"")&amp;IF(FiCo!Q41="Yes","SANPSHOT排程："&amp;FiCo!$R$4&amp;" / "&amp;FiCo!$S$4,"")</f>
        <v/>
      </c>
      <c r="AA54" s="312"/>
      <c r="AB54" s="312"/>
      <c r="AC54" s="312"/>
      <c r="AD54" s="313"/>
      <c r="AE54" s="314"/>
      <c r="AF54" s="314"/>
      <c r="AG54" s="314"/>
      <c r="AH54" s="314"/>
    </row>
    <row r="55" ht="43.5" hidden="1" customHeight="1">
      <c r="A55" s="300"/>
      <c r="B55" s="315" t="str">
        <f>FiCo!B42</f>
        <v/>
      </c>
      <c r="C55" s="316"/>
      <c r="D55" s="316"/>
      <c r="E55" s="317">
        <f>IF(FiCo!B42="",0,FiCo!C42)</f>
        <v>0</v>
      </c>
      <c r="F55" s="316"/>
      <c r="G55" s="316"/>
      <c r="H55" s="317">
        <f>IF(FiCo!B42="",0,FiCo!D42)</f>
        <v>0</v>
      </c>
      <c r="I55" s="316"/>
      <c r="J55" s="315" t="str">
        <f>IF(AND(FiCo!B42&lt;&gt;"",FiCo!V42="Linux"),"Use "&amp;FiCo!E42&amp;" Key to Login",FiCo!E42)</f>
        <v/>
      </c>
      <c r="K55" s="316"/>
      <c r="L55" s="316"/>
      <c r="M55" s="316"/>
      <c r="N55" s="304" t="str">
        <f>IF(ISBLANK(FiCo!B42),"",IF(FiCo!F42="INTEL",FiCo!G42,TRIM(IFERROR(LEFT(FiCo!G42,FIND("-Q",FiCo!G42)-1),""))))
&amp;IF(ISBLANK(FiCo!B42),"",IF(AND(FiCo!F42="INTEL",FiCo!I42="Q7(500Mbps)"),"-Q7",IF(AND(FiCo!F42="AMD",FiCo!I42="Q7(500Mbps)"),"-Q7.A3",TRIM(IFERROR(RIGHT(FiCo!G42,FIND("-",FiCo!G42,2))-1,"")))))
&amp;IF(AND(FiCo!F42="AMD",FiCo!I42=""),"-"&amp;TRIM(IFERROR(RIGHT(FiCo!G42,FIND("-",FiCo!G42,2)),"")),"")</f>
        <v/>
      </c>
      <c r="O55" s="305"/>
      <c r="P55" s="317">
        <f>IF(FiCo!B42="",0,FiCo!J42)</f>
        <v>0</v>
      </c>
      <c r="Q55" s="316"/>
      <c r="R55" s="317">
        <f>IF(FiCo!B42="",0,FiCo!K42)</f>
        <v>0</v>
      </c>
      <c r="S55" s="316"/>
      <c r="T55" s="317">
        <f>IF(FiCo!B42="",0,IF(FiCo!C42="",0,FiCo!L42&amp;" / "&amp;FiCo!M42))</f>
        <v>0</v>
      </c>
      <c r="U55" s="316"/>
      <c r="V55" s="316"/>
      <c r="W55" s="315">
        <f>IF(FiCo!B42="",0,IF(FiCo!N42="",0,FiCo!N42&amp;" / "&amp;FiCo!O42))</f>
        <v>0</v>
      </c>
      <c r="X55" s="316"/>
      <c r="Y55" s="316"/>
      <c r="Z55" s="311" t="str">
        <f>IF(FiCo!P42="Yes","BACKUP Service is Enabled","")&amp;IF(AND(FiCo!P42="Yes",FiCo!Q42="Yes"),CHAR(10),"")&amp;IF(FiCo!Q42="Yes","SANPSHOT排程："&amp;FiCo!$R$4&amp;" / "&amp;FiCo!$S$4,"")</f>
        <v/>
      </c>
      <c r="AA55" s="312"/>
      <c r="AB55" s="312"/>
      <c r="AC55" s="312"/>
      <c r="AD55" s="313"/>
      <c r="AE55" s="314"/>
      <c r="AF55" s="314"/>
      <c r="AG55" s="314"/>
      <c r="AH55" s="314"/>
    </row>
    <row r="56" ht="43.5" hidden="1" customHeight="1">
      <c r="A56" s="300"/>
      <c r="B56" s="315" t="str">
        <f>FiCo!B43</f>
        <v/>
      </c>
      <c r="C56" s="316"/>
      <c r="D56" s="316"/>
      <c r="E56" s="317">
        <f>IF(FiCo!B43="",0,FiCo!C43)</f>
        <v>0</v>
      </c>
      <c r="F56" s="316"/>
      <c r="G56" s="316"/>
      <c r="H56" s="317">
        <f>IF(FiCo!B43="",0,FiCo!D43)</f>
        <v>0</v>
      </c>
      <c r="I56" s="316"/>
      <c r="J56" s="315" t="str">
        <f>IF(AND(FiCo!B43&lt;&gt;"",FiCo!V43="Linux"),"Use "&amp;FiCo!E43&amp;" Key to Login",FiCo!E43)</f>
        <v/>
      </c>
      <c r="K56" s="316"/>
      <c r="L56" s="316"/>
      <c r="M56" s="316"/>
      <c r="N56" s="304" t="str">
        <f>IF(ISBLANK(FiCo!B43),"",IF(FiCo!F43="INTEL",FiCo!G43,TRIM(IFERROR(LEFT(FiCo!G43,FIND("-Q",FiCo!G43)-1),""))))
&amp;IF(ISBLANK(FiCo!B43),"",IF(AND(FiCo!F43="INTEL",FiCo!I43="Q7(500Mbps)"),"-Q7",IF(AND(FiCo!F43="AMD",FiCo!I43="Q7(500Mbps)"),"-Q7.A3",TRIM(IFERROR(RIGHT(FiCo!G43,FIND("-",FiCo!G43,2))-1,"")))))
&amp;IF(AND(FiCo!F43="AMD",FiCo!I43=""),"-"&amp;TRIM(IFERROR(RIGHT(FiCo!G43,FIND("-",FiCo!G43,2)),"")),"")</f>
        <v/>
      </c>
      <c r="O56" s="305"/>
      <c r="P56" s="317">
        <f>IF(FiCo!B43="",0,FiCo!J43)</f>
        <v>0</v>
      </c>
      <c r="Q56" s="316"/>
      <c r="R56" s="317">
        <f>IF(FiCo!B43="",0,FiCo!K43)</f>
        <v>0</v>
      </c>
      <c r="S56" s="316"/>
      <c r="T56" s="317">
        <f>IF(FiCo!B43="",0,IF(FiCo!C43="",0,FiCo!L43&amp;" / "&amp;FiCo!M43))</f>
        <v>0</v>
      </c>
      <c r="U56" s="316"/>
      <c r="V56" s="316"/>
      <c r="W56" s="315">
        <f>IF(FiCo!B43="",0,IF(FiCo!N43="",0,FiCo!N43&amp;" / "&amp;FiCo!O43))</f>
        <v>0</v>
      </c>
      <c r="X56" s="316"/>
      <c r="Y56" s="316"/>
      <c r="Z56" s="311" t="str">
        <f>IF(FiCo!P43="Yes","BACKUP Service is Enabled","")&amp;IF(AND(FiCo!P43="Yes",FiCo!Q43="Yes"),CHAR(10),"")&amp;IF(FiCo!Q43="Yes","SANPSHOT排程："&amp;FiCo!$R$4&amp;" / "&amp;FiCo!$S$4,"")</f>
        <v/>
      </c>
      <c r="AA56" s="312"/>
      <c r="AB56" s="312"/>
      <c r="AC56" s="312"/>
      <c r="AD56" s="313"/>
      <c r="AE56" s="314"/>
      <c r="AF56" s="314"/>
      <c r="AG56" s="314"/>
      <c r="AH56" s="314"/>
    </row>
    <row r="57" ht="43.5" hidden="1" customHeight="1">
      <c r="A57" s="300"/>
      <c r="B57" s="315" t="str">
        <f>FiCo!B44</f>
        <v/>
      </c>
      <c r="C57" s="316"/>
      <c r="D57" s="316"/>
      <c r="E57" s="317">
        <f>IF(FiCo!B44="",0,FiCo!C44)</f>
        <v>0</v>
      </c>
      <c r="F57" s="316"/>
      <c r="G57" s="316"/>
      <c r="H57" s="317">
        <f>IF(FiCo!B44="",0,FiCo!D44)</f>
        <v>0</v>
      </c>
      <c r="I57" s="316"/>
      <c r="J57" s="315" t="str">
        <f>IF(AND(FiCo!B44&lt;&gt;"",FiCo!V44="Linux"),"Use "&amp;FiCo!E44&amp;" Key to Login",FiCo!E44)</f>
        <v/>
      </c>
      <c r="K57" s="316"/>
      <c r="L57" s="316"/>
      <c r="M57" s="316"/>
      <c r="N57" s="304" t="str">
        <f>IF(ISBLANK(FiCo!B44),"",IF(FiCo!F44="INTEL",FiCo!G44,TRIM(IFERROR(LEFT(FiCo!G44,FIND("-Q",FiCo!G44)-1),""))))
&amp;IF(ISBLANK(FiCo!B44),"",IF(AND(FiCo!F44="INTEL",FiCo!I44="Q7(500Mbps)"),"-Q7",IF(AND(FiCo!F44="AMD",FiCo!I44="Q7(500Mbps)"),"-Q7.A3",TRIM(IFERROR(RIGHT(FiCo!G44,FIND("-",FiCo!G44,2))-1,"")))))
&amp;IF(AND(FiCo!F44="AMD",FiCo!I44=""),"-"&amp;TRIM(IFERROR(RIGHT(FiCo!G44,FIND("-",FiCo!G44,2)),"")),"")</f>
        <v/>
      </c>
      <c r="O57" s="305"/>
      <c r="P57" s="317">
        <f>IF(FiCo!B44="",0,FiCo!J44)</f>
        <v>0</v>
      </c>
      <c r="Q57" s="316"/>
      <c r="R57" s="317">
        <f>IF(FiCo!B44="",0,FiCo!K44)</f>
        <v>0</v>
      </c>
      <c r="S57" s="316"/>
      <c r="T57" s="317">
        <f>IF(FiCo!B44="",0,IF(FiCo!C44="",0,FiCo!L44&amp;" / "&amp;FiCo!M44))</f>
        <v>0</v>
      </c>
      <c r="U57" s="316"/>
      <c r="V57" s="316"/>
      <c r="W57" s="315">
        <f>IF(FiCo!B44="",0,IF(FiCo!N44="",0,FiCo!N44&amp;" / "&amp;FiCo!O44))</f>
        <v>0</v>
      </c>
      <c r="X57" s="316"/>
      <c r="Y57" s="316"/>
      <c r="Z57" s="311" t="str">
        <f>IF(FiCo!P44="Yes","BACKUP Service is Enabled","")&amp;IF(AND(FiCo!P44="Yes",FiCo!Q44="Yes"),CHAR(10),"")&amp;IF(FiCo!Q44="Yes","SANPSHOT排程："&amp;FiCo!$R$4&amp;" / "&amp;FiCo!$S$4,"")</f>
        <v/>
      </c>
      <c r="AA57" s="312"/>
      <c r="AB57" s="312"/>
      <c r="AC57" s="312"/>
      <c r="AD57" s="313"/>
      <c r="AE57" s="314"/>
      <c r="AF57" s="314"/>
      <c r="AG57" s="314"/>
      <c r="AH57" s="314"/>
    </row>
    <row r="58" ht="43.5" hidden="1" customHeight="1">
      <c r="A58" s="300"/>
      <c r="B58" s="315" t="str">
        <f>FiCo!B45</f>
        <v/>
      </c>
      <c r="C58" s="316"/>
      <c r="D58" s="316"/>
      <c r="E58" s="317">
        <f>IF(FiCo!B45="",0,FiCo!C45)</f>
        <v>0</v>
      </c>
      <c r="F58" s="316"/>
      <c r="G58" s="316"/>
      <c r="H58" s="317">
        <f>IF(FiCo!B45="",0,FiCo!D45)</f>
        <v>0</v>
      </c>
      <c r="I58" s="316"/>
      <c r="J58" s="315" t="str">
        <f>IF(AND(FiCo!B45&lt;&gt;"",FiCo!V45="Linux"),"Use "&amp;FiCo!E45&amp;" Key to Login",FiCo!E45)</f>
        <v/>
      </c>
      <c r="K58" s="316"/>
      <c r="L58" s="316"/>
      <c r="M58" s="316"/>
      <c r="N58" s="304" t="str">
        <f>IF(ISBLANK(FiCo!B45),"",IF(FiCo!F45="INTEL",FiCo!G45,TRIM(IFERROR(LEFT(FiCo!G45,FIND("-Q",FiCo!G45)-1),""))))
&amp;IF(ISBLANK(FiCo!B45),"",IF(AND(FiCo!F45="INTEL",FiCo!I45="Q7(500Mbps)"),"-Q7",IF(AND(FiCo!F45="AMD",FiCo!I45="Q7(500Mbps)"),"-Q7.A3",TRIM(IFERROR(RIGHT(FiCo!G45,FIND("-",FiCo!G45,2))-1,"")))))
&amp;IF(AND(FiCo!F45="AMD",FiCo!I45=""),"-"&amp;TRIM(IFERROR(RIGHT(FiCo!G45,FIND("-",FiCo!G45,2)),"")),"")</f>
        <v/>
      </c>
      <c r="O58" s="305"/>
      <c r="P58" s="317">
        <f>IF(FiCo!B45="",0,FiCo!J45)</f>
        <v>0</v>
      </c>
      <c r="Q58" s="316"/>
      <c r="R58" s="317">
        <f>IF(FiCo!B45="",0,FiCo!K45)</f>
        <v>0</v>
      </c>
      <c r="S58" s="316"/>
      <c r="T58" s="317">
        <f>IF(FiCo!B45="",0,IF(FiCo!C45="",0,FiCo!L45&amp;" / "&amp;FiCo!M45))</f>
        <v>0</v>
      </c>
      <c r="U58" s="316"/>
      <c r="V58" s="316"/>
      <c r="W58" s="315">
        <f>IF(FiCo!B45="",0,IF(FiCo!N45="",0,FiCo!N45&amp;" / "&amp;FiCo!O45))</f>
        <v>0</v>
      </c>
      <c r="X58" s="316"/>
      <c r="Y58" s="316"/>
      <c r="Z58" s="311" t="str">
        <f>IF(FiCo!P45="Yes","BACKUP Service is Enabled","")&amp;IF(AND(FiCo!P45="Yes",FiCo!Q45="Yes"),CHAR(10),"")&amp;IF(FiCo!Q45="Yes","SANPSHOT排程："&amp;FiCo!$R$4&amp;" / "&amp;FiCo!$S$4,"")</f>
        <v/>
      </c>
      <c r="AA58" s="312"/>
      <c r="AB58" s="312"/>
      <c r="AC58" s="312"/>
      <c r="AD58" s="313"/>
      <c r="AE58" s="314"/>
      <c r="AF58" s="314"/>
      <c r="AG58" s="314"/>
      <c r="AH58" s="314"/>
    </row>
    <row r="59" ht="43.5" hidden="1" customHeight="1">
      <c r="A59" s="300"/>
      <c r="B59" s="315" t="str">
        <f>FiCo!B46</f>
        <v/>
      </c>
      <c r="C59" s="316"/>
      <c r="D59" s="316"/>
      <c r="E59" s="317">
        <f>IF(FiCo!B46="",0,FiCo!C46)</f>
        <v>0</v>
      </c>
      <c r="F59" s="316"/>
      <c r="G59" s="316"/>
      <c r="H59" s="317">
        <f>IF(FiCo!B46="",0,FiCo!D46)</f>
        <v>0</v>
      </c>
      <c r="I59" s="316"/>
      <c r="J59" s="315" t="str">
        <f>IF(AND(FiCo!B46&lt;&gt;"",FiCo!V46="Linux"),"Use "&amp;FiCo!E46&amp;" Key to Login",FiCo!E46)</f>
        <v/>
      </c>
      <c r="K59" s="316"/>
      <c r="L59" s="316"/>
      <c r="M59" s="316"/>
      <c r="N59" s="304" t="str">
        <f>IF(ISBLANK(FiCo!B46),"",IF(FiCo!F46="INTEL",FiCo!G46,TRIM(IFERROR(LEFT(FiCo!G46,FIND("-Q",FiCo!G46)-1),""))))
&amp;IF(ISBLANK(FiCo!B46),"",IF(AND(FiCo!F46="INTEL",FiCo!I46="Q7(500Mbps)"),"-Q7",IF(AND(FiCo!F46="AMD",FiCo!I46="Q7(500Mbps)"),"-Q7.A3",TRIM(IFERROR(RIGHT(FiCo!G46,FIND("-",FiCo!G46,2))-1,"")))))
&amp;IF(AND(FiCo!F46="AMD",FiCo!I46=""),"-"&amp;TRIM(IFERROR(RIGHT(FiCo!G46,FIND("-",FiCo!G46,2)),"")),"")</f>
        <v/>
      </c>
      <c r="O59" s="305"/>
      <c r="P59" s="317">
        <f>IF(FiCo!B46="",0,FiCo!J46)</f>
        <v>0</v>
      </c>
      <c r="Q59" s="316"/>
      <c r="R59" s="317">
        <f>IF(FiCo!B46="",0,FiCo!K46)</f>
        <v>0</v>
      </c>
      <c r="S59" s="316"/>
      <c r="T59" s="317">
        <f>IF(FiCo!B46="",0,IF(FiCo!C46="",0,FiCo!L46&amp;" / "&amp;FiCo!M46))</f>
        <v>0</v>
      </c>
      <c r="U59" s="316"/>
      <c r="V59" s="316"/>
      <c r="W59" s="315">
        <f>IF(FiCo!B46="",0,IF(FiCo!N46="",0,FiCo!N46&amp;" / "&amp;FiCo!O46))</f>
        <v>0</v>
      </c>
      <c r="X59" s="316"/>
      <c r="Y59" s="316"/>
      <c r="Z59" s="311" t="str">
        <f>IF(FiCo!P46="Yes","BACKUP Service is Enabled","")&amp;IF(AND(FiCo!P46="Yes",FiCo!Q46="Yes"),CHAR(10),"")&amp;IF(FiCo!Q46="Yes","SANPSHOT排程："&amp;FiCo!$R$4&amp;" / "&amp;FiCo!$S$4,"")</f>
        <v/>
      </c>
      <c r="AA59" s="312"/>
      <c r="AB59" s="312"/>
      <c r="AC59" s="312"/>
      <c r="AD59" s="313"/>
      <c r="AE59" s="314"/>
      <c r="AF59" s="314"/>
      <c r="AG59" s="314"/>
      <c r="AH59" s="314"/>
    </row>
    <row r="60" ht="43.5" hidden="1" customHeight="1">
      <c r="A60" s="300"/>
      <c r="B60" s="315" t="str">
        <f>FiCo!B47</f>
        <v/>
      </c>
      <c r="C60" s="316"/>
      <c r="D60" s="316"/>
      <c r="E60" s="317">
        <f>IF(FiCo!B47="",0,FiCo!C47)</f>
        <v>0</v>
      </c>
      <c r="F60" s="316"/>
      <c r="G60" s="316"/>
      <c r="H60" s="317">
        <f>IF(FiCo!B47="",0,FiCo!D47)</f>
        <v>0</v>
      </c>
      <c r="I60" s="316"/>
      <c r="J60" s="315" t="str">
        <f>IF(AND(FiCo!B47&lt;&gt;"",FiCo!V47="Linux"),"Use "&amp;FiCo!E47&amp;" Key to Login",FiCo!E47)</f>
        <v/>
      </c>
      <c r="K60" s="316"/>
      <c r="L60" s="316"/>
      <c r="M60" s="316"/>
      <c r="N60" s="304" t="str">
        <f>IF(ISBLANK(FiCo!B47),"",IF(FiCo!F47="INTEL",FiCo!G47,TRIM(IFERROR(LEFT(FiCo!G47,FIND("-Q",FiCo!G47)-1),""))))
&amp;IF(ISBLANK(FiCo!B47),"",IF(AND(FiCo!F47="INTEL",FiCo!I47="Q7(500Mbps)"),"-Q7",IF(AND(FiCo!F47="AMD",FiCo!I47="Q7(500Mbps)"),"-Q7.A3",TRIM(IFERROR(RIGHT(FiCo!G47,FIND("-",FiCo!G47,2))-1,"")))))
&amp;IF(AND(FiCo!F47="AMD",FiCo!I47=""),"-"&amp;TRIM(IFERROR(RIGHT(FiCo!G47,FIND("-",FiCo!G47,2)),"")),"")</f>
        <v/>
      </c>
      <c r="O60" s="305"/>
      <c r="P60" s="317">
        <f>IF(FiCo!B47="",0,FiCo!J47)</f>
        <v>0</v>
      </c>
      <c r="Q60" s="316"/>
      <c r="R60" s="317">
        <f>IF(FiCo!B47="",0,FiCo!K47)</f>
        <v>0</v>
      </c>
      <c r="S60" s="316"/>
      <c r="T60" s="317">
        <f>IF(FiCo!B47="",0,IF(FiCo!C47="",0,FiCo!L47&amp;" / "&amp;FiCo!M47))</f>
        <v>0</v>
      </c>
      <c r="U60" s="316"/>
      <c r="V60" s="316"/>
      <c r="W60" s="315">
        <f>IF(FiCo!B47="",0,IF(FiCo!N47="",0,FiCo!N47&amp;" / "&amp;FiCo!O47))</f>
        <v>0</v>
      </c>
      <c r="X60" s="316"/>
      <c r="Y60" s="316"/>
      <c r="Z60" s="311" t="str">
        <f>IF(FiCo!P47="Yes","BACKUP Service is Enabled","")&amp;IF(AND(FiCo!P47="Yes",FiCo!Q47="Yes"),CHAR(10),"")&amp;IF(FiCo!Q47="Yes","SANPSHOT排程："&amp;FiCo!$R$4&amp;" / "&amp;FiCo!$S$4,"")</f>
        <v/>
      </c>
      <c r="AA60" s="312"/>
      <c r="AB60" s="312"/>
      <c r="AC60" s="312"/>
      <c r="AD60" s="313"/>
      <c r="AE60" s="314"/>
      <c r="AF60" s="314"/>
      <c r="AG60" s="314"/>
      <c r="AH60" s="314"/>
    </row>
    <row r="61" ht="43.5" hidden="1" customHeight="1">
      <c r="A61" s="300"/>
      <c r="B61" s="315" t="str">
        <f>FiCo!B48</f>
        <v/>
      </c>
      <c r="C61" s="316"/>
      <c r="D61" s="316"/>
      <c r="E61" s="317">
        <f>IF(FiCo!B48="",0,FiCo!C48)</f>
        <v>0</v>
      </c>
      <c r="F61" s="316"/>
      <c r="G61" s="316"/>
      <c r="H61" s="317">
        <f>IF(FiCo!B48="",0,FiCo!D48)</f>
        <v>0</v>
      </c>
      <c r="I61" s="316"/>
      <c r="J61" s="315" t="str">
        <f>IF(AND(FiCo!B48&lt;&gt;"",FiCo!V48="Linux"),"Use "&amp;FiCo!E48&amp;" Key to Login",FiCo!E48)</f>
        <v/>
      </c>
      <c r="K61" s="316"/>
      <c r="L61" s="316"/>
      <c r="M61" s="316"/>
      <c r="N61" s="304" t="str">
        <f>IF(ISBLANK(FiCo!B48),"",IF(FiCo!F48="INTEL",FiCo!G48,TRIM(IFERROR(LEFT(FiCo!G48,FIND("-Q",FiCo!G48)-1),""))))
&amp;IF(ISBLANK(FiCo!B48),"",IF(AND(FiCo!F48="INTEL",FiCo!I48="Q7(500Mbps)"),"-Q7",IF(AND(FiCo!F48="AMD",FiCo!I48="Q7(500Mbps)"),"-Q7.A3",TRIM(IFERROR(RIGHT(FiCo!G48,FIND("-",FiCo!G48,2))-1,"")))))
&amp;IF(AND(FiCo!F48="AMD",FiCo!I48=""),"-"&amp;TRIM(IFERROR(RIGHT(FiCo!G48,FIND("-",FiCo!G48,2)),"")),"")</f>
        <v/>
      </c>
      <c r="O61" s="305"/>
      <c r="P61" s="317">
        <f>IF(FiCo!B48="",0,FiCo!J48)</f>
        <v>0</v>
      </c>
      <c r="Q61" s="316"/>
      <c r="R61" s="317">
        <f>IF(FiCo!B48="",0,FiCo!K48)</f>
        <v>0</v>
      </c>
      <c r="S61" s="316"/>
      <c r="T61" s="317">
        <f>IF(FiCo!B48="",0,IF(FiCo!C48="",0,FiCo!L48&amp;" / "&amp;FiCo!M48))</f>
        <v>0</v>
      </c>
      <c r="U61" s="316"/>
      <c r="V61" s="316"/>
      <c r="W61" s="315">
        <f>IF(FiCo!B48="",0,IF(FiCo!N48="",0,FiCo!N48&amp;" / "&amp;FiCo!O48))</f>
        <v>0</v>
      </c>
      <c r="X61" s="316"/>
      <c r="Y61" s="316"/>
      <c r="Z61" s="311" t="str">
        <f>IF(FiCo!P48="Yes","BACKUP Service is Enabled","")&amp;IF(AND(FiCo!P48="Yes",FiCo!Q48="Yes"),CHAR(10),"")&amp;IF(FiCo!Q48="Yes","SANPSHOT排程："&amp;FiCo!$R$4&amp;" / "&amp;FiCo!$S$4,"")</f>
        <v/>
      </c>
      <c r="AA61" s="312"/>
      <c r="AB61" s="312"/>
      <c r="AC61" s="312"/>
      <c r="AD61" s="313"/>
      <c r="AE61" s="314"/>
      <c r="AF61" s="314"/>
      <c r="AG61" s="314"/>
      <c r="AH61" s="314"/>
    </row>
    <row r="62" ht="43.5" hidden="1" customHeight="1">
      <c r="A62" s="300"/>
      <c r="B62" s="315" t="str">
        <f>FiCo!B49</f>
        <v/>
      </c>
      <c r="C62" s="316"/>
      <c r="D62" s="316"/>
      <c r="E62" s="317">
        <f>IF(FiCo!B49="",0,FiCo!C49)</f>
        <v>0</v>
      </c>
      <c r="F62" s="316"/>
      <c r="G62" s="316"/>
      <c r="H62" s="317">
        <f>IF(FiCo!B49="",0,FiCo!D49)</f>
        <v>0</v>
      </c>
      <c r="I62" s="316"/>
      <c r="J62" s="315" t="str">
        <f>IF(AND(FiCo!B49&lt;&gt;"",FiCo!V49="Linux"),"Use "&amp;FiCo!E49&amp;" Key to Login",FiCo!E49)</f>
        <v/>
      </c>
      <c r="K62" s="316"/>
      <c r="L62" s="316"/>
      <c r="M62" s="316"/>
      <c r="N62" s="304" t="str">
        <f>IF(ISBLANK(FiCo!B49),"",IF(FiCo!F49="INTEL",FiCo!G49,TRIM(IFERROR(LEFT(FiCo!G49,FIND("-Q",FiCo!G49)-1),""))))
&amp;IF(ISBLANK(FiCo!B49),"",IF(AND(FiCo!F49="INTEL",FiCo!I49="Q7(500Mbps)"),"-Q7",IF(AND(FiCo!F49="AMD",FiCo!I49="Q7(500Mbps)"),"-Q7.A3",TRIM(IFERROR(RIGHT(FiCo!G49,FIND("-",FiCo!G49,2))-1,"")))))
&amp;IF(AND(FiCo!F49="AMD",FiCo!I49=""),"-"&amp;TRIM(IFERROR(RIGHT(FiCo!G49,FIND("-",FiCo!G49,2)),"")),"")</f>
        <v/>
      </c>
      <c r="O62" s="305"/>
      <c r="P62" s="317">
        <f>IF(FiCo!B49="",0,FiCo!J49)</f>
        <v>0</v>
      </c>
      <c r="Q62" s="316"/>
      <c r="R62" s="317">
        <f>IF(FiCo!B49="",0,FiCo!K49)</f>
        <v>0</v>
      </c>
      <c r="S62" s="316"/>
      <c r="T62" s="317">
        <f>IF(FiCo!B49="",0,IF(FiCo!C49="",0,FiCo!L49&amp;" / "&amp;FiCo!M49))</f>
        <v>0</v>
      </c>
      <c r="U62" s="316"/>
      <c r="V62" s="316"/>
      <c r="W62" s="315">
        <f>IF(FiCo!B49="",0,IF(FiCo!N49="",0,FiCo!N49&amp;" / "&amp;FiCo!O49))</f>
        <v>0</v>
      </c>
      <c r="X62" s="316"/>
      <c r="Y62" s="316"/>
      <c r="Z62" s="311" t="str">
        <f>IF(FiCo!P49="Yes","BACKUP Service is Enabled","")&amp;IF(AND(FiCo!P49="Yes",FiCo!Q49="Yes"),CHAR(10),"")&amp;IF(FiCo!Q49="Yes","SANPSHOT排程："&amp;FiCo!$R$4&amp;" / "&amp;FiCo!$S$4,"")</f>
        <v/>
      </c>
      <c r="AA62" s="312"/>
      <c r="AB62" s="312"/>
      <c r="AC62" s="312"/>
      <c r="AD62" s="313"/>
      <c r="AE62" s="314"/>
      <c r="AF62" s="314"/>
      <c r="AG62" s="314"/>
      <c r="AH62" s="314"/>
    </row>
    <row r="63" ht="43.5" hidden="1" customHeight="1">
      <c r="A63" s="300"/>
      <c r="B63" s="315" t="str">
        <f>FiCo!B50</f>
        <v/>
      </c>
      <c r="C63" s="316"/>
      <c r="D63" s="316"/>
      <c r="E63" s="317">
        <f>IF(FiCo!B50="",0,FiCo!C50)</f>
        <v>0</v>
      </c>
      <c r="F63" s="316"/>
      <c r="G63" s="316"/>
      <c r="H63" s="317">
        <f>IF(FiCo!B50="",0,FiCo!D50)</f>
        <v>0</v>
      </c>
      <c r="I63" s="316"/>
      <c r="J63" s="315" t="str">
        <f>IF(AND(FiCo!B50&lt;&gt;"",FiCo!V50="Linux"),"Use "&amp;FiCo!E50&amp;" Key to Login",FiCo!E50)</f>
        <v/>
      </c>
      <c r="K63" s="316"/>
      <c r="L63" s="316"/>
      <c r="M63" s="316"/>
      <c r="N63" s="304" t="str">
        <f>IF(ISBLANK(FiCo!B50),"",IF(FiCo!F50="INTEL",FiCo!G50,TRIM(IFERROR(LEFT(FiCo!G50,FIND("-Q",FiCo!G50)-1),""))))
&amp;IF(ISBLANK(FiCo!B50),"",IF(AND(FiCo!F50="INTEL",FiCo!I50="Q7(500Mbps)"),"-Q7",IF(AND(FiCo!F50="AMD",FiCo!I50="Q7(500Mbps)"),"-Q7.A3",TRIM(IFERROR(RIGHT(FiCo!G50,FIND("-",FiCo!G50,2))-1,"")))))
&amp;IF(AND(FiCo!F50="AMD",FiCo!I50=""),"-"&amp;TRIM(IFERROR(RIGHT(FiCo!G50,FIND("-",FiCo!G50,2)),"")),"")</f>
        <v/>
      </c>
      <c r="O63" s="305"/>
      <c r="P63" s="317">
        <f>IF(FiCo!B50="",0,FiCo!J50)</f>
        <v>0</v>
      </c>
      <c r="Q63" s="316"/>
      <c r="R63" s="317">
        <f>IF(FiCo!B50="",0,FiCo!K50)</f>
        <v>0</v>
      </c>
      <c r="S63" s="316"/>
      <c r="T63" s="317">
        <f>IF(FiCo!B50="",0,IF(FiCo!C50="",0,FiCo!L50&amp;" / "&amp;FiCo!M50))</f>
        <v>0</v>
      </c>
      <c r="U63" s="316"/>
      <c r="V63" s="316"/>
      <c r="W63" s="315">
        <f>IF(FiCo!B50="",0,IF(FiCo!N50="",0,FiCo!N50&amp;" / "&amp;FiCo!O50))</f>
        <v>0</v>
      </c>
      <c r="X63" s="316"/>
      <c r="Y63" s="316"/>
      <c r="Z63" s="311" t="str">
        <f>IF(FiCo!P50="Yes","BACKUP Service is Enabled","")&amp;IF(AND(FiCo!P50="Yes",FiCo!Q50="Yes"),CHAR(10),"")&amp;IF(FiCo!Q50="Yes","SANPSHOT排程："&amp;FiCo!$R$4&amp;" / "&amp;FiCo!$S$4,"")</f>
        <v/>
      </c>
      <c r="AA63" s="312"/>
      <c r="AB63" s="312"/>
      <c r="AC63" s="312"/>
      <c r="AD63" s="313"/>
      <c r="AE63" s="314"/>
      <c r="AF63" s="314"/>
      <c r="AG63" s="314"/>
      <c r="AH63" s="314"/>
    </row>
    <row r="64" ht="43.5" hidden="1" customHeight="1">
      <c r="A64" s="300"/>
      <c r="B64" s="315" t="str">
        <f>FiCo!B51</f>
        <v/>
      </c>
      <c r="C64" s="316"/>
      <c r="D64" s="316"/>
      <c r="E64" s="317">
        <f>IF(FiCo!B51="",0,FiCo!C51)</f>
        <v>0</v>
      </c>
      <c r="F64" s="316"/>
      <c r="G64" s="316"/>
      <c r="H64" s="317">
        <f>IF(FiCo!B51="",0,FiCo!D51)</f>
        <v>0</v>
      </c>
      <c r="I64" s="316"/>
      <c r="J64" s="315" t="str">
        <f>IF(AND(FiCo!B51&lt;&gt;"",FiCo!V51="Linux"),"Use "&amp;FiCo!E51&amp;" Key to Login",FiCo!E51)</f>
        <v/>
      </c>
      <c r="K64" s="316"/>
      <c r="L64" s="316"/>
      <c r="M64" s="316"/>
      <c r="N64" s="304" t="str">
        <f>IF(ISBLANK(FiCo!B51),"",IF(FiCo!F51="INTEL",FiCo!G51,TRIM(IFERROR(LEFT(FiCo!G51,FIND("-Q",FiCo!G51)-1),""))))
&amp;IF(ISBLANK(FiCo!B51),"",IF(AND(FiCo!F51="INTEL",FiCo!I51="Q7(500Mbps)"),"-Q7",IF(AND(FiCo!F51="AMD",FiCo!I51="Q7(500Mbps)"),"-Q7.A3",TRIM(IFERROR(RIGHT(FiCo!G51,FIND("-",FiCo!G51,2))-1,"")))))
&amp;IF(AND(FiCo!F51="AMD",FiCo!I51=""),"-"&amp;TRIM(IFERROR(RIGHT(FiCo!G51,FIND("-",FiCo!G51,2)),"")),"")</f>
        <v/>
      </c>
      <c r="O64" s="305"/>
      <c r="P64" s="317">
        <f>IF(FiCo!B51="",0,FiCo!J51)</f>
        <v>0</v>
      </c>
      <c r="Q64" s="316"/>
      <c r="R64" s="317">
        <f>IF(FiCo!B51="",0,FiCo!K51)</f>
        <v>0</v>
      </c>
      <c r="S64" s="316"/>
      <c r="T64" s="317">
        <f>IF(FiCo!B51="",0,IF(FiCo!C51="",0,FiCo!L51&amp;" / "&amp;FiCo!M51))</f>
        <v>0</v>
      </c>
      <c r="U64" s="316"/>
      <c r="V64" s="316"/>
      <c r="W64" s="315">
        <f>IF(FiCo!B51="",0,IF(FiCo!N51="",0,FiCo!N51&amp;" / "&amp;FiCo!O51))</f>
        <v>0</v>
      </c>
      <c r="X64" s="316"/>
      <c r="Y64" s="316"/>
      <c r="Z64" s="311" t="str">
        <f>IF(FiCo!P51="Yes","BACKUP Service is Enabled","")&amp;IF(AND(FiCo!P51="Yes",FiCo!Q51="Yes"),CHAR(10),"")&amp;IF(FiCo!Q51="Yes","SANPSHOT排程："&amp;FiCo!$R$4&amp;" / "&amp;FiCo!$S$4,"")</f>
        <v/>
      </c>
      <c r="AA64" s="312"/>
      <c r="AB64" s="312"/>
      <c r="AC64" s="312"/>
      <c r="AD64" s="313"/>
      <c r="AE64" s="314"/>
      <c r="AF64" s="314"/>
      <c r="AG64" s="314"/>
      <c r="AH64" s="314"/>
    </row>
    <row r="65" ht="43.5" hidden="1" customHeight="1">
      <c r="A65" s="300"/>
      <c r="B65" s="315" t="str">
        <f>FiCo!B52</f>
        <v/>
      </c>
      <c r="C65" s="316"/>
      <c r="D65" s="316"/>
      <c r="E65" s="317">
        <f>IF(FiCo!B52="",0,FiCo!C52)</f>
        <v>0</v>
      </c>
      <c r="F65" s="316"/>
      <c r="G65" s="316"/>
      <c r="H65" s="317">
        <f>IF(FiCo!B52="",0,FiCo!D52)</f>
        <v>0</v>
      </c>
      <c r="I65" s="316"/>
      <c r="J65" s="315" t="str">
        <f>IF(AND(FiCo!B52&lt;&gt;"",FiCo!V52="Linux"),"Use "&amp;FiCo!E52&amp;" Key to Login",FiCo!E52)</f>
        <v/>
      </c>
      <c r="K65" s="316"/>
      <c r="L65" s="316"/>
      <c r="M65" s="316"/>
      <c r="N65" s="304" t="str">
        <f>IF(ISBLANK(FiCo!B52),"",IF(FiCo!F52="INTEL",FiCo!G52,TRIM(IFERROR(LEFT(FiCo!G52,FIND("-Q",FiCo!G52)-1),""))))
&amp;IF(ISBLANK(FiCo!B52),"",IF(AND(FiCo!F52="INTEL",FiCo!I52="Q7(500Mbps)"),"-Q7",IF(AND(FiCo!F52="AMD",FiCo!I52="Q7(500Mbps)"),"-Q7.A3",TRIM(IFERROR(RIGHT(FiCo!G52,FIND("-",FiCo!G52,2))-1,"")))))
&amp;IF(AND(FiCo!F52="AMD",FiCo!I52=""),"-"&amp;TRIM(IFERROR(RIGHT(FiCo!G52,FIND("-",FiCo!G52,2)),"")),"")</f>
        <v/>
      </c>
      <c r="O65" s="305"/>
      <c r="P65" s="317">
        <f>IF(FiCo!B52="",0,FiCo!J52)</f>
        <v>0</v>
      </c>
      <c r="Q65" s="316"/>
      <c r="R65" s="317">
        <f>IF(FiCo!B52="",0,FiCo!K52)</f>
        <v>0</v>
      </c>
      <c r="S65" s="316"/>
      <c r="T65" s="317">
        <f>IF(FiCo!B52="",0,IF(FiCo!C52="",0,FiCo!L52&amp;" / "&amp;FiCo!M52))</f>
        <v>0</v>
      </c>
      <c r="U65" s="316"/>
      <c r="V65" s="316"/>
      <c r="W65" s="315">
        <f>IF(FiCo!B52="",0,IF(FiCo!N52="",0,FiCo!N52&amp;" / "&amp;FiCo!O52))</f>
        <v>0</v>
      </c>
      <c r="X65" s="316"/>
      <c r="Y65" s="316"/>
      <c r="Z65" s="311" t="str">
        <f>IF(FiCo!P52="Yes","BACKUP Service is Enabled","")&amp;IF(AND(FiCo!P52="Yes",FiCo!Q52="Yes"),CHAR(10),"")&amp;IF(FiCo!Q52="Yes","SANPSHOT排程："&amp;FiCo!$R$4&amp;" / "&amp;FiCo!$S$4,"")</f>
        <v/>
      </c>
      <c r="AA65" s="312"/>
      <c r="AB65" s="312"/>
      <c r="AC65" s="312"/>
      <c r="AD65" s="313"/>
      <c r="AE65" s="314"/>
      <c r="AF65" s="314"/>
      <c r="AG65" s="314"/>
      <c r="AH65" s="314"/>
    </row>
    <row r="66" ht="43.5" hidden="1" customHeight="1">
      <c r="A66" s="300"/>
      <c r="B66" s="317" t="str">
        <f>FiCo!B53</f>
        <v/>
      </c>
      <c r="C66" s="316"/>
      <c r="D66" s="316"/>
      <c r="E66" s="317">
        <f>IF(FiCo!B53="",0,FiCo!C53)</f>
        <v>0</v>
      </c>
      <c r="F66" s="316"/>
      <c r="G66" s="316"/>
      <c r="H66" s="317">
        <f>IF(FiCo!B53="",0,FiCo!D53)</f>
        <v>0</v>
      </c>
      <c r="I66" s="316"/>
      <c r="J66" s="315" t="str">
        <f>IF(AND(FiCo!B53&lt;&gt;"",FiCo!V53="Linux"),"Use "&amp;FiCo!E53&amp;" Key to Login",FiCo!E53)</f>
        <v/>
      </c>
      <c r="K66" s="316"/>
      <c r="L66" s="316"/>
      <c r="M66" s="316"/>
      <c r="N66" s="304" t="str">
        <f>IF(ISBLANK(FiCo!B53),"",IF(FiCo!F53="INTEL",FiCo!G53,TRIM(IFERROR(LEFT(FiCo!G53,FIND("-Q",FiCo!G53)-1),""))))
&amp;IF(ISBLANK(FiCo!B53),"",IF(AND(FiCo!F53="INTEL",FiCo!I53="Q7(500Mbps)"),"-Q7",IF(AND(FiCo!F53="AMD",FiCo!I53="Q7(500Mbps)"),"-Q7.A3",TRIM(IFERROR(RIGHT(FiCo!G53,FIND("-",FiCo!G53,2))-1,"")))))
&amp;IF(AND(FiCo!F53="AMD",FiCo!I53=""),"-"&amp;TRIM(IFERROR(RIGHT(FiCo!G53,FIND("-",FiCo!G53,2)),"")),"")</f>
        <v/>
      </c>
      <c r="O66" s="305"/>
      <c r="P66" s="317">
        <f>IF(FiCo!B53="",0,FiCo!J53)</f>
        <v>0</v>
      </c>
      <c r="Q66" s="316"/>
      <c r="R66" s="317">
        <f>IF(FiCo!B53="",0,FiCo!K53)</f>
        <v>0</v>
      </c>
      <c r="S66" s="316"/>
      <c r="T66" s="317">
        <f>IF(FiCo!B53="",0,IF(FiCo!C53="",0,FiCo!L53&amp;" / "&amp;FiCo!M53))</f>
        <v>0</v>
      </c>
      <c r="U66" s="316"/>
      <c r="V66" s="316"/>
      <c r="W66" s="315">
        <f>IF(FiCo!B53="",0,IF(FiCo!N53="",0,FiCo!N53&amp;" / "&amp;FiCo!O53))</f>
        <v>0</v>
      </c>
      <c r="X66" s="316"/>
      <c r="Y66" s="316"/>
      <c r="Z66" s="311" t="str">
        <f>IF(FiCo!P53="Yes","BACKUP Service is Enabled","")&amp;IF(AND(FiCo!P53="Yes",FiCo!Q53="Yes"),CHAR(10),"")&amp;IF(FiCo!Q53="Yes","SANPSHOT排程："&amp;FiCo!$R$4&amp;" / "&amp;FiCo!$S$4,"")</f>
        <v/>
      </c>
      <c r="AA66" s="312"/>
      <c r="AB66" s="312"/>
      <c r="AC66" s="312"/>
      <c r="AD66" s="313"/>
      <c r="AE66" s="314"/>
      <c r="AF66" s="314"/>
      <c r="AG66" s="314"/>
      <c r="AH66" s="314"/>
    </row>
    <row r="67" ht="21.75" hidden="1" customHeight="1">
      <c r="A67" s="300"/>
      <c r="B67" s="324"/>
      <c r="C67" s="324"/>
      <c r="D67" s="324"/>
      <c r="E67" s="324"/>
      <c r="F67" s="324"/>
      <c r="G67" s="324"/>
      <c r="H67" s="324"/>
      <c r="I67" s="324"/>
      <c r="J67" s="325"/>
      <c r="K67" s="325"/>
      <c r="L67" s="325"/>
      <c r="M67" s="325"/>
      <c r="N67" s="324"/>
      <c r="O67" s="324"/>
      <c r="P67" s="324"/>
      <c r="Q67" s="324"/>
      <c r="R67" s="324"/>
      <c r="S67" s="324"/>
      <c r="T67" s="324"/>
      <c r="U67" s="324"/>
      <c r="V67" s="324"/>
      <c r="W67" s="314"/>
      <c r="X67" s="314"/>
      <c r="Y67" s="314"/>
      <c r="Z67" s="326"/>
      <c r="AA67" s="326"/>
      <c r="AB67" s="326"/>
      <c r="AC67" s="326"/>
      <c r="AD67" s="313"/>
      <c r="AE67" s="314"/>
      <c r="AF67" s="314"/>
      <c r="AG67" s="314"/>
      <c r="AH67" s="314"/>
    </row>
    <row r="68" ht="18.0" hidden="1" customHeight="1">
      <c r="A68" s="300"/>
      <c r="B68" s="324"/>
      <c r="C68" s="314"/>
      <c r="D68" s="314"/>
      <c r="E68" s="314"/>
      <c r="F68" s="314"/>
      <c r="G68" s="314"/>
      <c r="H68" s="314"/>
      <c r="I68" s="314"/>
      <c r="J68" s="314"/>
      <c r="K68" s="314"/>
      <c r="L68" s="314"/>
      <c r="M68" s="314"/>
      <c r="N68" s="314"/>
      <c r="O68" s="314"/>
      <c r="P68" s="314"/>
      <c r="Q68" s="314"/>
      <c r="R68" s="314"/>
      <c r="S68" s="314"/>
      <c r="T68" s="314"/>
      <c r="U68" s="314"/>
      <c r="V68" s="314"/>
      <c r="W68" s="314"/>
      <c r="X68" s="314"/>
      <c r="Y68" s="314"/>
      <c r="Z68" s="314"/>
      <c r="AA68" s="314"/>
      <c r="AB68" s="314"/>
      <c r="AC68" s="314"/>
      <c r="AD68" s="313"/>
      <c r="AE68" s="314"/>
      <c r="AF68" s="314"/>
      <c r="AG68" s="314"/>
      <c r="AH68" s="314"/>
    </row>
    <row r="69" ht="49.5" hidden="1" customHeight="1">
      <c r="A69" s="300"/>
      <c r="B69" s="289" t="s">
        <v>400</v>
      </c>
      <c r="E69" s="327" t="str">
        <f>IF(SUM(COUNTBLANK(LBS!B5:B9))&gt;4,"未開通","已開通")</f>
        <v>未開通</v>
      </c>
      <c r="F69" s="314"/>
      <c r="G69" s="314"/>
      <c r="H69" s="314"/>
      <c r="I69" s="314"/>
      <c r="J69" s="314"/>
      <c r="K69" s="314"/>
      <c r="L69" s="314"/>
      <c r="M69" s="314"/>
      <c r="N69" s="314"/>
      <c r="O69" s="314"/>
      <c r="P69" s="314"/>
      <c r="Q69" s="314"/>
      <c r="R69" s="314"/>
      <c r="S69" s="314"/>
      <c r="T69" s="314"/>
      <c r="U69" s="314"/>
      <c r="V69" s="314"/>
      <c r="W69" s="314"/>
      <c r="X69" s="314"/>
      <c r="Y69" s="314"/>
      <c r="Z69" s="314"/>
      <c r="AA69" s="314"/>
      <c r="AB69" s="314"/>
      <c r="AC69" s="314"/>
      <c r="AD69" s="313"/>
      <c r="AE69" s="314"/>
      <c r="AF69" s="314"/>
      <c r="AG69" s="314"/>
      <c r="AH69" s="314"/>
    </row>
    <row r="70" ht="21.0" hidden="1" customHeight="1">
      <c r="A70" s="300"/>
      <c r="B70" s="297" t="s">
        <v>401</v>
      </c>
      <c r="C70" s="298"/>
      <c r="D70" s="297" t="s">
        <v>144</v>
      </c>
      <c r="E70" s="298"/>
      <c r="F70" s="299" t="s">
        <v>156</v>
      </c>
      <c r="G70" s="298"/>
      <c r="H70" s="299" t="s">
        <v>402</v>
      </c>
      <c r="I70" s="298"/>
      <c r="J70" s="297" t="s">
        <v>403</v>
      </c>
      <c r="K70" s="298"/>
      <c r="L70" s="299" t="s">
        <v>404</v>
      </c>
      <c r="M70" s="298"/>
      <c r="N70" s="298"/>
      <c r="O70" s="299" t="s">
        <v>405</v>
      </c>
      <c r="P70" s="298"/>
      <c r="Q70" s="298"/>
      <c r="R70" s="298"/>
      <c r="S70" s="298"/>
      <c r="T70" s="298"/>
      <c r="U70" s="298"/>
      <c r="V70" s="314"/>
      <c r="W70" s="314"/>
      <c r="X70" s="314"/>
      <c r="Y70" s="314"/>
      <c r="Z70" s="314"/>
      <c r="AA70" s="314"/>
      <c r="AB70" s="314"/>
      <c r="AC70" s="314"/>
      <c r="AD70" s="313"/>
      <c r="AE70" s="314"/>
      <c r="AF70" s="314"/>
      <c r="AG70" s="314"/>
      <c r="AH70" s="314"/>
    </row>
    <row r="71" ht="18.0" hidden="1" customHeight="1">
      <c r="A71" s="300"/>
      <c r="B71" s="324" t="str">
        <f>LBS!B5</f>
        <v/>
      </c>
      <c r="D71" s="328" t="str">
        <f>IF(LBS!B5="","",LBS!I5)</f>
        <v/>
      </c>
      <c r="E71" s="329"/>
      <c r="F71" s="328" t="str">
        <f>IF(LBS!B5="","",LBS!K5)</f>
        <v/>
      </c>
      <c r="G71" s="329"/>
      <c r="H71" s="330" t="str">
        <f>IF(LBS!B5="","",LBS!C5)</f>
        <v/>
      </c>
      <c r="I71" s="329"/>
      <c r="J71" s="331" t="str">
        <f>IF(LBS!$B$5="","",LBS!D5&amp;IF(ISBLANK(LBS!E5),""," / ")&amp;LBS!E5)</f>
        <v/>
      </c>
      <c r="K71" s="307"/>
      <c r="L71" s="332" t="str">
        <f>IF(LBS!$B$5="","",LBS!F5)</f>
        <v/>
      </c>
      <c r="M71" s="307"/>
      <c r="N71" s="307"/>
      <c r="O71" s="333" t="str">
        <f>IF(LBS!H5="","",LBS!H5)</f>
        <v/>
      </c>
      <c r="P71" s="307"/>
      <c r="Q71" s="307"/>
      <c r="R71" s="307"/>
      <c r="S71" s="307"/>
      <c r="T71" s="307"/>
      <c r="U71" s="307"/>
      <c r="V71" s="314"/>
      <c r="W71" s="314"/>
      <c r="X71" s="314"/>
      <c r="Y71" s="314"/>
      <c r="Z71" s="314"/>
      <c r="AA71" s="314"/>
      <c r="AB71" s="314"/>
      <c r="AC71" s="314"/>
      <c r="AD71" s="313"/>
      <c r="AE71" s="314"/>
      <c r="AF71" s="314"/>
      <c r="AG71" s="314"/>
      <c r="AH71" s="314"/>
    </row>
    <row r="72" ht="18.0" hidden="1" customHeight="1">
      <c r="A72" s="300"/>
      <c r="J72" s="317" t="str">
        <f>IF(LBS!$B$5="","",LBS!D6&amp;IF(ISBLANK(LBS!E6),""," / ")&amp;LBS!E6)</f>
        <v/>
      </c>
      <c r="K72" s="316"/>
      <c r="L72" s="334" t="str">
        <f>IF(LBS!$B$5="","",LBS!F6)</f>
        <v/>
      </c>
      <c r="M72" s="316"/>
      <c r="N72" s="316"/>
      <c r="O72" s="315" t="str">
        <f>IF(LBS!H6="","",LBS!H6)</f>
        <v/>
      </c>
      <c r="P72" s="316"/>
      <c r="Q72" s="316"/>
      <c r="R72" s="316"/>
      <c r="S72" s="316"/>
      <c r="T72" s="316"/>
      <c r="U72" s="316"/>
      <c r="V72" s="314"/>
      <c r="W72" s="314"/>
      <c r="X72" s="314"/>
      <c r="Y72" s="314"/>
      <c r="Z72" s="314"/>
      <c r="AA72" s="314"/>
      <c r="AB72" s="314"/>
      <c r="AC72" s="314"/>
      <c r="AD72" s="313"/>
      <c r="AE72" s="314"/>
      <c r="AF72" s="314"/>
      <c r="AG72" s="314"/>
      <c r="AH72" s="314"/>
    </row>
    <row r="73" ht="18.0" hidden="1" customHeight="1">
      <c r="A73" s="300"/>
      <c r="B73" s="281"/>
      <c r="C73" s="281"/>
      <c r="D73" s="281"/>
      <c r="E73" s="281"/>
      <c r="F73" s="281"/>
      <c r="G73" s="281"/>
      <c r="H73" s="281"/>
      <c r="I73" s="281"/>
      <c r="J73" s="317" t="str">
        <f>IF(LBS!$B$5="","",LBS!D7&amp;IF(ISBLANK(LBS!E7),""," / ")&amp;LBS!E7)</f>
        <v/>
      </c>
      <c r="K73" s="316"/>
      <c r="L73" s="334" t="str">
        <f>IF(LBS!$B$5="","",LBS!F7)</f>
        <v/>
      </c>
      <c r="M73" s="316"/>
      <c r="N73" s="316"/>
      <c r="O73" s="315" t="str">
        <f>IF(LBS!H7="","",LBS!H7)</f>
        <v/>
      </c>
      <c r="P73" s="316"/>
      <c r="Q73" s="316"/>
      <c r="R73" s="316"/>
      <c r="S73" s="316"/>
      <c r="T73" s="316"/>
      <c r="U73" s="316"/>
      <c r="V73" s="314"/>
      <c r="W73" s="314"/>
      <c r="X73" s="314"/>
      <c r="Y73" s="314"/>
      <c r="Z73" s="314"/>
      <c r="AA73" s="314"/>
      <c r="AB73" s="314"/>
      <c r="AC73" s="314"/>
      <c r="AD73" s="313"/>
      <c r="AE73" s="314"/>
      <c r="AF73" s="314"/>
      <c r="AG73" s="314"/>
      <c r="AH73" s="314"/>
    </row>
    <row r="74" ht="18.0" hidden="1" customHeight="1">
      <c r="A74" s="300"/>
      <c r="B74" s="335" t="str">
        <f>LBS!B8</f>
        <v/>
      </c>
      <c r="C74" s="312"/>
      <c r="D74" s="336" t="str">
        <f>IF(LBS!B8="","",LBS!I8)</f>
        <v/>
      </c>
      <c r="E74" s="312"/>
      <c r="F74" s="336" t="str">
        <f>IF(LBS!B8="","",LBS!K8)</f>
        <v/>
      </c>
      <c r="G74" s="312"/>
      <c r="H74" s="335" t="str">
        <f>IF(LBS!B8="","",LBS!C8)</f>
        <v/>
      </c>
      <c r="I74" s="312"/>
      <c r="J74" s="317" t="str">
        <f>IF(LBS!$B$5="","",LBS!D8&amp;IF(ISBLANK(LBS!E8),""," / ")&amp;LBS!E8)</f>
        <v/>
      </c>
      <c r="K74" s="316"/>
      <c r="L74" s="334" t="str">
        <f>IF(LBS!$B$5="","",LBS!F8)</f>
        <v/>
      </c>
      <c r="M74" s="316"/>
      <c r="N74" s="316"/>
      <c r="O74" s="315" t="str">
        <f>IF(LBS!H8="","",LBS!H8)</f>
        <v/>
      </c>
      <c r="P74" s="316"/>
      <c r="Q74" s="316"/>
      <c r="R74" s="316"/>
      <c r="S74" s="316"/>
      <c r="T74" s="316"/>
      <c r="U74" s="316"/>
      <c r="V74" s="314"/>
      <c r="W74" s="314"/>
      <c r="X74" s="314"/>
      <c r="Y74" s="314"/>
      <c r="Z74" s="314"/>
      <c r="AA74" s="314"/>
      <c r="AB74" s="314"/>
      <c r="AC74" s="314"/>
      <c r="AD74" s="313"/>
      <c r="AE74" s="314"/>
      <c r="AF74" s="314"/>
      <c r="AG74" s="314"/>
      <c r="AH74" s="314"/>
    </row>
    <row r="75" ht="18.0" hidden="1" customHeight="1">
      <c r="A75" s="300"/>
      <c r="J75" s="317" t="str">
        <f>IF(LBS!$B$5="","",LBS!D9&amp;IF(ISBLANK(LBS!E9),""," / ")&amp;LBS!E9)</f>
        <v/>
      </c>
      <c r="K75" s="316"/>
      <c r="L75" s="334" t="str">
        <f>IF(LBS!$B$5="","",LBS!F9)</f>
        <v/>
      </c>
      <c r="M75" s="316"/>
      <c r="N75" s="316"/>
      <c r="O75" s="315" t="str">
        <f>IF(LBS!H9="","",LBS!H9)</f>
        <v/>
      </c>
      <c r="P75" s="316"/>
      <c r="Q75" s="316"/>
      <c r="R75" s="316"/>
      <c r="S75" s="316"/>
      <c r="T75" s="316"/>
      <c r="U75" s="316"/>
      <c r="V75" s="314"/>
      <c r="W75" s="314"/>
      <c r="X75" s="314"/>
      <c r="Y75" s="314"/>
      <c r="Z75" s="314"/>
      <c r="AA75" s="314"/>
      <c r="AB75" s="314"/>
      <c r="AC75" s="314"/>
      <c r="AD75" s="313"/>
      <c r="AE75" s="314"/>
      <c r="AF75" s="314"/>
      <c r="AG75" s="314"/>
      <c r="AH75" s="314"/>
    </row>
    <row r="76" ht="18.0" hidden="1" customHeight="1">
      <c r="A76" s="300"/>
      <c r="B76" s="281"/>
      <c r="C76" s="281"/>
      <c r="D76" s="281"/>
      <c r="E76" s="281"/>
      <c r="F76" s="281"/>
      <c r="G76" s="281"/>
      <c r="H76" s="281"/>
      <c r="I76" s="281"/>
      <c r="J76" s="317" t="str">
        <f>IF(LBS!$B$5="","",LBS!D10&amp;IF(ISBLANK(LBS!E10),""," / ")&amp;LBS!E10)</f>
        <v/>
      </c>
      <c r="K76" s="316"/>
      <c r="L76" s="334" t="str">
        <f>IF(LBS!$B$5="","",LBS!F10)</f>
        <v/>
      </c>
      <c r="M76" s="316"/>
      <c r="N76" s="316"/>
      <c r="O76" s="315" t="str">
        <f>IF(LBS!H10="","",LBS!H10)</f>
        <v/>
      </c>
      <c r="P76" s="316"/>
      <c r="Q76" s="316"/>
      <c r="R76" s="316"/>
      <c r="S76" s="316"/>
      <c r="T76" s="316"/>
      <c r="U76" s="316"/>
      <c r="V76" s="314"/>
      <c r="W76" s="314"/>
      <c r="X76" s="314"/>
      <c r="Y76" s="314"/>
      <c r="Z76" s="314"/>
      <c r="AA76" s="314"/>
      <c r="AB76" s="314"/>
      <c r="AC76" s="314"/>
      <c r="AD76" s="313"/>
      <c r="AE76" s="314"/>
      <c r="AF76" s="314"/>
      <c r="AG76" s="314"/>
      <c r="AH76" s="314"/>
    </row>
    <row r="77" ht="21.0" hidden="1" customHeight="1">
      <c r="A77" s="300"/>
      <c r="B77" s="337" t="str">
        <f>LBS!B11</f>
        <v/>
      </c>
      <c r="C77" s="312"/>
      <c r="D77" s="336" t="str">
        <f>IF(LBS!B11="","",LBS!I11)</f>
        <v/>
      </c>
      <c r="E77" s="312"/>
      <c r="F77" s="336" t="str">
        <f>IF(LBS!B11="","",LBS!K11)</f>
        <v/>
      </c>
      <c r="G77" s="312"/>
      <c r="H77" s="335" t="str">
        <f>IF(LBS!B11="","",LBS!C11)</f>
        <v/>
      </c>
      <c r="I77" s="312"/>
      <c r="J77" s="317" t="str">
        <f>IF(LBS!$B$5="","",LBS!D11&amp;IF(ISBLANK(LBS!E11),""," / ")&amp;LBS!E11)</f>
        <v/>
      </c>
      <c r="K77" s="316"/>
      <c r="L77" s="334" t="str">
        <f>IF(LBS!$B$5="","",LBS!F11)</f>
        <v/>
      </c>
      <c r="M77" s="316"/>
      <c r="N77" s="316"/>
      <c r="O77" s="315" t="str">
        <f>IF(LBS!H11="","",LBS!H11)</f>
        <v/>
      </c>
      <c r="P77" s="316"/>
      <c r="Q77" s="316"/>
      <c r="R77" s="316"/>
      <c r="S77" s="316"/>
      <c r="T77" s="316"/>
      <c r="U77" s="316"/>
      <c r="V77" s="314"/>
      <c r="W77" s="314"/>
      <c r="X77" s="314"/>
      <c r="Y77" s="314"/>
      <c r="Z77" s="314"/>
      <c r="AA77" s="314"/>
      <c r="AB77" s="314"/>
      <c r="AC77" s="314"/>
      <c r="AD77" s="313"/>
      <c r="AE77" s="314"/>
      <c r="AF77" s="314"/>
      <c r="AG77" s="314"/>
      <c r="AH77" s="314"/>
    </row>
    <row r="78" ht="18.0" hidden="1" customHeight="1">
      <c r="A78" s="300"/>
      <c r="J78" s="317" t="str">
        <f>IF(LBS!$B$5="","",LBS!D12&amp;IF(ISBLANK(LBS!E12),""," / ")&amp;LBS!E12)</f>
        <v/>
      </c>
      <c r="K78" s="316"/>
      <c r="L78" s="334" t="str">
        <f>IF(LBS!$B$5="","",LBS!F12)</f>
        <v/>
      </c>
      <c r="M78" s="316"/>
      <c r="N78" s="316"/>
      <c r="O78" s="315" t="str">
        <f>IF(LBS!H12="","",LBS!H12)</f>
        <v/>
      </c>
      <c r="P78" s="316"/>
      <c r="Q78" s="316"/>
      <c r="R78" s="316"/>
      <c r="S78" s="316"/>
      <c r="T78" s="316"/>
      <c r="U78" s="316"/>
      <c r="V78" s="314"/>
      <c r="W78" s="314"/>
      <c r="X78" s="314"/>
      <c r="Y78" s="314"/>
      <c r="Z78" s="314"/>
      <c r="AA78" s="314"/>
      <c r="AB78" s="314"/>
      <c r="AC78" s="314"/>
      <c r="AD78" s="313"/>
      <c r="AE78" s="314"/>
      <c r="AF78" s="314"/>
      <c r="AG78" s="314"/>
      <c r="AH78" s="314"/>
    </row>
    <row r="79" ht="18.0" hidden="1" customHeight="1">
      <c r="A79" s="300"/>
      <c r="B79" s="281"/>
      <c r="C79" s="281"/>
      <c r="D79" s="281"/>
      <c r="E79" s="281"/>
      <c r="F79" s="281"/>
      <c r="G79" s="281"/>
      <c r="H79" s="281"/>
      <c r="I79" s="281"/>
      <c r="J79" s="317" t="str">
        <f>IF(LBS!$B$5="","",LBS!D13&amp;IF(ISBLANK(LBS!E13),""," / ")&amp;LBS!E13)</f>
        <v/>
      </c>
      <c r="K79" s="316"/>
      <c r="L79" s="334" t="str">
        <f>IF(LBS!$B$5="","",LBS!F13)</f>
        <v/>
      </c>
      <c r="M79" s="316"/>
      <c r="N79" s="316"/>
      <c r="O79" s="315" t="str">
        <f>IF(LBS!H13="","",LBS!H13)</f>
        <v/>
      </c>
      <c r="P79" s="316"/>
      <c r="Q79" s="316"/>
      <c r="R79" s="316"/>
      <c r="S79" s="316"/>
      <c r="T79" s="316"/>
      <c r="U79" s="316"/>
      <c r="V79" s="314"/>
      <c r="W79" s="314"/>
      <c r="X79" s="314"/>
      <c r="Y79" s="314"/>
      <c r="Z79" s="314"/>
      <c r="AA79" s="314"/>
      <c r="AB79" s="314"/>
      <c r="AC79" s="314"/>
      <c r="AD79" s="313"/>
      <c r="AE79" s="314"/>
      <c r="AF79" s="314"/>
      <c r="AG79" s="314"/>
      <c r="AH79" s="314"/>
    </row>
    <row r="80" ht="21.0" hidden="1" customHeight="1">
      <c r="A80" s="300"/>
      <c r="B80" s="335" t="str">
        <f>LBS!B14</f>
        <v/>
      </c>
      <c r="C80" s="312"/>
      <c r="D80" s="336" t="str">
        <f>IF(LBS!B14="","",LBS!I14)</f>
        <v/>
      </c>
      <c r="E80" s="312"/>
      <c r="F80" s="336" t="str">
        <f>IF(LBS!B14="","",LBS!K14)</f>
        <v/>
      </c>
      <c r="G80" s="312"/>
      <c r="H80" s="335" t="str">
        <f>IF(LBS!B14="","",LBS!C14)</f>
        <v/>
      </c>
      <c r="I80" s="312"/>
      <c r="J80" s="317" t="str">
        <f>IF(LBS!$B$5="","",LBS!D14&amp;IF(ISBLANK(LBS!E14),""," / ")&amp;LBS!E14)</f>
        <v/>
      </c>
      <c r="K80" s="316"/>
      <c r="L80" s="334" t="str">
        <f>IF(LBS!$B$5="","",LBS!F14)</f>
        <v/>
      </c>
      <c r="M80" s="316"/>
      <c r="N80" s="316"/>
      <c r="O80" s="315" t="str">
        <f>IF(LBS!H14="","",LBS!H14)</f>
        <v/>
      </c>
      <c r="P80" s="316"/>
      <c r="Q80" s="316"/>
      <c r="R80" s="316"/>
      <c r="S80" s="316"/>
      <c r="T80" s="316"/>
      <c r="U80" s="316"/>
      <c r="V80" s="314"/>
      <c r="W80" s="314"/>
      <c r="X80" s="314"/>
      <c r="Y80" s="314"/>
      <c r="Z80" s="314"/>
      <c r="AA80" s="314"/>
      <c r="AB80" s="314"/>
      <c r="AC80" s="314"/>
      <c r="AD80" s="313"/>
      <c r="AE80" s="314"/>
      <c r="AF80" s="314"/>
      <c r="AG80" s="314"/>
      <c r="AH80" s="314"/>
    </row>
    <row r="81" ht="18.0" hidden="1" customHeight="1">
      <c r="A81" s="300"/>
      <c r="J81" s="317" t="str">
        <f>IF(LBS!$B$5="","",LBS!D15&amp;IF(ISBLANK(LBS!E15),""," / ")&amp;LBS!E15)</f>
        <v/>
      </c>
      <c r="K81" s="316"/>
      <c r="L81" s="334" t="str">
        <f>IF(LBS!$B$5="","",LBS!F15)</f>
        <v/>
      </c>
      <c r="M81" s="316"/>
      <c r="N81" s="316"/>
      <c r="O81" s="315" t="str">
        <f>IF(LBS!H15="","",LBS!H15)</f>
        <v/>
      </c>
      <c r="P81" s="316"/>
      <c r="Q81" s="316"/>
      <c r="R81" s="316"/>
      <c r="S81" s="316"/>
      <c r="T81" s="316"/>
      <c r="U81" s="316"/>
      <c r="V81" s="314"/>
      <c r="W81" s="314"/>
      <c r="X81" s="314"/>
      <c r="Y81" s="314"/>
      <c r="Z81" s="314"/>
      <c r="AA81" s="314"/>
      <c r="AB81" s="314"/>
      <c r="AC81" s="314"/>
      <c r="AD81" s="313"/>
      <c r="AE81" s="314"/>
      <c r="AF81" s="314"/>
      <c r="AG81" s="314"/>
      <c r="AH81" s="314"/>
    </row>
    <row r="82" ht="18.0" hidden="1" customHeight="1">
      <c r="A82" s="300"/>
      <c r="B82" s="281"/>
      <c r="C82" s="281"/>
      <c r="D82" s="281"/>
      <c r="E82" s="281"/>
      <c r="F82" s="281"/>
      <c r="G82" s="281"/>
      <c r="H82" s="281"/>
      <c r="I82" s="281"/>
      <c r="J82" s="317" t="str">
        <f>IF(LBS!$B$5="","",LBS!D16&amp;IF(ISBLANK(LBS!E16),""," / ")&amp;LBS!E16)</f>
        <v/>
      </c>
      <c r="K82" s="316"/>
      <c r="L82" s="334" t="str">
        <f>IF(LBS!$B$5="","",LBS!F16)</f>
        <v/>
      </c>
      <c r="M82" s="316"/>
      <c r="N82" s="316"/>
      <c r="O82" s="315" t="str">
        <f>IF(LBS!H16="","",LBS!H16)</f>
        <v/>
      </c>
      <c r="P82" s="316"/>
      <c r="Q82" s="316"/>
      <c r="R82" s="316"/>
      <c r="S82" s="316"/>
      <c r="T82" s="316"/>
      <c r="U82" s="316"/>
      <c r="V82" s="314"/>
      <c r="W82" s="314"/>
      <c r="X82" s="314"/>
      <c r="Y82" s="314"/>
      <c r="Z82" s="314"/>
      <c r="AA82" s="314"/>
      <c r="AB82" s="314"/>
      <c r="AC82" s="314"/>
      <c r="AD82" s="313"/>
      <c r="AE82" s="314"/>
      <c r="AF82" s="314"/>
      <c r="AG82" s="314"/>
      <c r="AH82" s="314"/>
    </row>
    <row r="83" ht="21.0" hidden="1" customHeight="1">
      <c r="A83" s="300"/>
      <c r="B83" s="335" t="str">
        <f>LBS!B17</f>
        <v/>
      </c>
      <c r="C83" s="312"/>
      <c r="D83" s="336" t="str">
        <f>IF(LBS!B17="","",LBS!I17)</f>
        <v/>
      </c>
      <c r="E83" s="312"/>
      <c r="F83" s="336" t="str">
        <f>IF(LBS!B17="","",LBS!K17)</f>
        <v/>
      </c>
      <c r="G83" s="312"/>
      <c r="H83" s="335" t="str">
        <f>IF(LBS!B17="","",LBS!C17)</f>
        <v/>
      </c>
      <c r="I83" s="312"/>
      <c r="J83" s="317" t="str">
        <f>IF(LBS!$B$5="","",LBS!D17&amp;IF(ISBLANK(LBS!E17),""," / ")&amp;LBS!E17)</f>
        <v/>
      </c>
      <c r="K83" s="316"/>
      <c r="L83" s="334" t="str">
        <f>IF(LBS!$B$5="","",LBS!F17)</f>
        <v/>
      </c>
      <c r="M83" s="316"/>
      <c r="N83" s="316"/>
      <c r="O83" s="315" t="str">
        <f>IF(LBS!H17="","",LBS!H17)</f>
        <v/>
      </c>
      <c r="P83" s="316"/>
      <c r="Q83" s="316"/>
      <c r="R83" s="316"/>
      <c r="S83" s="316"/>
      <c r="T83" s="316"/>
      <c r="U83" s="316"/>
      <c r="V83" s="314"/>
      <c r="W83" s="314"/>
      <c r="X83" s="314"/>
      <c r="Y83" s="314"/>
      <c r="Z83" s="314"/>
      <c r="AA83" s="314"/>
      <c r="AB83" s="314"/>
      <c r="AC83" s="314"/>
      <c r="AD83" s="313"/>
      <c r="AE83" s="314"/>
      <c r="AF83" s="314"/>
      <c r="AG83" s="314"/>
      <c r="AH83" s="314"/>
    </row>
    <row r="84" ht="18.0" hidden="1" customHeight="1">
      <c r="A84" s="300"/>
      <c r="J84" s="317" t="str">
        <f>IF(LBS!$B$5="","",LBS!D18&amp;IF(ISBLANK(LBS!E18),""," / ")&amp;LBS!E18)</f>
        <v/>
      </c>
      <c r="K84" s="316"/>
      <c r="L84" s="334" t="str">
        <f>IF(LBS!$B$5="","",LBS!F18)</f>
        <v/>
      </c>
      <c r="M84" s="316"/>
      <c r="N84" s="316"/>
      <c r="O84" s="315" t="str">
        <f>IF(LBS!H18="","",LBS!H18)</f>
        <v/>
      </c>
      <c r="P84" s="316"/>
      <c r="Q84" s="316"/>
      <c r="R84" s="316"/>
      <c r="S84" s="316"/>
      <c r="T84" s="316"/>
      <c r="U84" s="316"/>
      <c r="V84" s="314"/>
      <c r="W84" s="314"/>
      <c r="X84" s="314"/>
      <c r="Y84" s="314"/>
      <c r="Z84" s="314"/>
      <c r="AA84" s="314"/>
      <c r="AB84" s="314"/>
      <c r="AC84" s="314"/>
      <c r="AD84" s="313"/>
      <c r="AE84" s="314"/>
      <c r="AF84" s="314"/>
      <c r="AG84" s="314"/>
      <c r="AH84" s="314"/>
    </row>
    <row r="85" ht="21.0" hidden="1" customHeight="1">
      <c r="A85" s="300"/>
      <c r="B85" s="281"/>
      <c r="C85" s="281"/>
      <c r="D85" s="281"/>
      <c r="E85" s="281"/>
      <c r="F85" s="281"/>
      <c r="G85" s="281"/>
      <c r="H85" s="281"/>
      <c r="I85" s="281"/>
      <c r="J85" s="317" t="str">
        <f>IF(LBS!$B$5="","",LBS!D19&amp;IF(ISBLANK(LBS!E19),""," / ")&amp;LBS!E19)</f>
        <v/>
      </c>
      <c r="K85" s="316"/>
      <c r="L85" s="334" t="str">
        <f>IF(LBS!$B$5="","",LBS!F19)</f>
        <v/>
      </c>
      <c r="M85" s="316"/>
      <c r="N85" s="316"/>
      <c r="O85" s="315" t="str">
        <f>IF(LBS!H19="","",LBS!H19)</f>
        <v/>
      </c>
      <c r="P85" s="316"/>
      <c r="Q85" s="316"/>
      <c r="R85" s="316"/>
      <c r="S85" s="316"/>
      <c r="T85" s="316"/>
      <c r="U85" s="316"/>
      <c r="V85" s="314"/>
      <c r="W85" s="314"/>
      <c r="X85" s="314"/>
      <c r="Y85" s="314"/>
      <c r="Z85" s="314"/>
      <c r="AA85" s="314"/>
      <c r="AB85" s="314"/>
      <c r="AC85" s="314"/>
      <c r="AD85" s="313"/>
      <c r="AE85" s="314"/>
      <c r="AF85" s="314"/>
      <c r="AG85" s="314"/>
      <c r="AH85" s="314"/>
    </row>
    <row r="86" ht="18.0" hidden="1" customHeight="1">
      <c r="A86" s="300"/>
      <c r="B86" s="326"/>
      <c r="C86" s="326"/>
      <c r="D86" s="326"/>
      <c r="E86" s="326"/>
      <c r="F86" s="326"/>
      <c r="G86" s="326"/>
      <c r="H86" s="326"/>
      <c r="I86" s="326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314"/>
      <c r="Z86" s="314"/>
      <c r="AA86" s="314"/>
      <c r="AB86" s="314"/>
      <c r="AC86" s="314"/>
      <c r="AD86" s="313"/>
      <c r="AE86" s="314"/>
      <c r="AF86" s="314"/>
      <c r="AG86" s="314"/>
      <c r="AH86" s="314"/>
    </row>
    <row r="87" ht="49.5" hidden="1" customHeight="1">
      <c r="A87" s="300"/>
      <c r="B87" s="289" t="s">
        <v>406</v>
      </c>
      <c r="E87" s="290" t="str">
        <f>IF(SUM(COUNTBLANK(DBS!B4:B6))&gt;2,"未開通","已開通")</f>
        <v>未開通</v>
      </c>
      <c r="F87" s="314"/>
      <c r="G87" s="314"/>
      <c r="H87" s="314"/>
      <c r="I87" s="314"/>
      <c r="J87" s="314"/>
      <c r="K87" s="314"/>
      <c r="L87" s="314"/>
      <c r="M87" s="314"/>
      <c r="N87" s="314"/>
      <c r="O87" s="314"/>
      <c r="P87" s="314"/>
      <c r="Q87" s="314"/>
      <c r="R87" s="314"/>
      <c r="S87" s="314"/>
      <c r="T87" s="314"/>
      <c r="U87" s="314"/>
      <c r="V87" s="314"/>
      <c r="W87" s="314"/>
      <c r="X87" s="314"/>
      <c r="Y87" s="314"/>
      <c r="Z87" s="314"/>
      <c r="AA87" s="314"/>
      <c r="AB87" s="314"/>
      <c r="AC87" s="314"/>
      <c r="AD87" s="313"/>
      <c r="AE87" s="314"/>
      <c r="AF87" s="314"/>
      <c r="AG87" s="314"/>
      <c r="AH87" s="314"/>
    </row>
    <row r="88" ht="18.0" hidden="1" customHeight="1">
      <c r="A88" s="300"/>
      <c r="B88" s="297" t="s">
        <v>396</v>
      </c>
      <c r="C88" s="298"/>
      <c r="D88" s="297" t="s">
        <v>167</v>
      </c>
      <c r="E88" s="298"/>
      <c r="F88" s="297" t="s">
        <v>5</v>
      </c>
      <c r="G88" s="298"/>
      <c r="H88" s="297" t="s">
        <v>156</v>
      </c>
      <c r="I88" s="298"/>
      <c r="J88" s="297" t="s">
        <v>144</v>
      </c>
      <c r="K88" s="298"/>
      <c r="L88" s="297" t="s">
        <v>407</v>
      </c>
      <c r="M88" s="298"/>
      <c r="N88" s="298"/>
      <c r="O88" s="297" t="s">
        <v>159</v>
      </c>
      <c r="P88" s="298"/>
      <c r="Q88" s="297" t="s">
        <v>160</v>
      </c>
      <c r="R88" s="298"/>
      <c r="S88" s="297" t="s">
        <v>161</v>
      </c>
      <c r="T88" s="298"/>
      <c r="U88" s="298"/>
      <c r="V88" s="298"/>
      <c r="W88" s="298"/>
      <c r="X88" s="338"/>
      <c r="Y88" s="338"/>
      <c r="Z88" s="338"/>
      <c r="AA88" s="338"/>
      <c r="AB88" s="314"/>
      <c r="AC88" s="314"/>
      <c r="AD88" s="313"/>
      <c r="AE88" s="314"/>
      <c r="AF88" s="314"/>
      <c r="AG88" s="314"/>
      <c r="AH88" s="314"/>
    </row>
    <row r="89" ht="18.0" hidden="1" customHeight="1">
      <c r="A89" s="300"/>
      <c r="B89" s="309" t="str">
        <f>DBS!B4</f>
        <v/>
      </c>
      <c r="C89" s="281"/>
      <c r="D89" s="309" t="str">
        <f>IF(DBS!B4="","",DBS!C4)</f>
        <v/>
      </c>
      <c r="E89" s="281"/>
      <c r="F89" s="309" t="str">
        <f>IF(DBS!B4="","",DBS!E4)</f>
        <v/>
      </c>
      <c r="G89" s="281"/>
      <c r="H89" s="309" t="str">
        <f>IF(DBS!B4="","",DBS!H4)</f>
        <v/>
      </c>
      <c r="I89" s="281"/>
      <c r="J89" s="310" t="str">
        <f>IF(DBS!B4="","",DBS!I4)</f>
        <v/>
      </c>
      <c r="K89" s="281"/>
      <c r="L89" s="309">
        <f>IF(DBS!B4="",0,IF(DBS!C4="",0,DBS!J4&amp;" / "&amp;DBS!K4))</f>
        <v>0</v>
      </c>
      <c r="M89" s="281"/>
      <c r="N89" s="281"/>
      <c r="O89" s="309" t="str">
        <f>IF(DBS!B4="","",DBS!M4)</f>
        <v/>
      </c>
      <c r="P89" s="281"/>
      <c r="Q89" s="309" t="str">
        <f>IF(DBS!B4="","",DBS!N4)</f>
        <v/>
      </c>
      <c r="R89" s="281"/>
      <c r="S89" s="309" t="str">
        <f>IF(DBS!B4="","",DBS!O4)</f>
        <v/>
      </c>
      <c r="T89" s="281"/>
      <c r="U89" s="281"/>
      <c r="V89" s="281"/>
      <c r="W89" s="281"/>
      <c r="X89" s="324"/>
      <c r="Y89" s="324"/>
      <c r="Z89" s="324"/>
      <c r="AA89" s="324"/>
      <c r="AB89" s="314"/>
      <c r="AC89" s="314"/>
      <c r="AD89" s="313"/>
      <c r="AE89" s="314"/>
      <c r="AF89" s="314"/>
      <c r="AG89" s="314"/>
      <c r="AH89" s="314"/>
    </row>
    <row r="90" ht="18.0" hidden="1" customHeight="1">
      <c r="A90" s="300"/>
      <c r="B90" s="309" t="str">
        <f>DBS!B5</f>
        <v/>
      </c>
      <c r="C90" s="281"/>
      <c r="D90" s="309" t="str">
        <f>IF(DBS!B5="","",DBS!C5)</f>
        <v/>
      </c>
      <c r="E90" s="281"/>
      <c r="F90" s="309" t="str">
        <f>IF(DBS!B5="","",DBS!E5)</f>
        <v/>
      </c>
      <c r="G90" s="281"/>
      <c r="H90" s="309" t="str">
        <f>IF(DBS!B5="","",DBS!H5)</f>
        <v/>
      </c>
      <c r="I90" s="281"/>
      <c r="J90" s="310" t="str">
        <f>IF(DBS!B5="","",DBS!I5)</f>
        <v/>
      </c>
      <c r="K90" s="281"/>
      <c r="L90" s="309">
        <f>IF(DBS!B5="",0,IF(DBS!C5="",0,DBS!J5&amp;" / "&amp;DBS!K5))</f>
        <v>0</v>
      </c>
      <c r="M90" s="281"/>
      <c r="N90" s="281"/>
      <c r="O90" s="309" t="str">
        <f>IF(DBS!B5="","",DBS!M5)</f>
        <v/>
      </c>
      <c r="P90" s="281"/>
      <c r="Q90" s="309" t="str">
        <f>IF(DBS!E5="","",DBS!N5)</f>
        <v/>
      </c>
      <c r="R90" s="281"/>
      <c r="S90" s="309" t="str">
        <f>IF(DBS!G5="","",DBS!O5)</f>
        <v/>
      </c>
      <c r="T90" s="281"/>
      <c r="U90" s="281"/>
      <c r="V90" s="281"/>
      <c r="W90" s="281"/>
      <c r="X90" s="324"/>
      <c r="Y90" s="324"/>
      <c r="Z90" s="324"/>
      <c r="AA90" s="324"/>
      <c r="AB90" s="314"/>
      <c r="AC90" s="314"/>
      <c r="AD90" s="313"/>
      <c r="AE90" s="314"/>
      <c r="AF90" s="314"/>
      <c r="AG90" s="314"/>
      <c r="AH90" s="314"/>
    </row>
    <row r="91" ht="18.0" hidden="1" customHeight="1">
      <c r="A91" s="300"/>
      <c r="B91" s="309" t="str">
        <f>DBS!B6</f>
        <v/>
      </c>
      <c r="C91" s="281"/>
      <c r="D91" s="309" t="str">
        <f>IF(DBS!B6="","",DBS!C6)</f>
        <v/>
      </c>
      <c r="E91" s="281"/>
      <c r="F91" s="309" t="str">
        <f>IF(DBS!B6="","",DBS!E6)</f>
        <v/>
      </c>
      <c r="G91" s="281"/>
      <c r="H91" s="309" t="str">
        <f>IF(DBS!B6="","",DBS!H6)</f>
        <v/>
      </c>
      <c r="I91" s="281"/>
      <c r="J91" s="310" t="str">
        <f>IF(DBS!B6="","",DBS!I6)</f>
        <v/>
      </c>
      <c r="K91" s="281"/>
      <c r="L91" s="309">
        <f>IF(DBS!B6="",0,IF(DBS!C6="",0,DBS!J6&amp;" / "&amp;DBS!K6))</f>
        <v>0</v>
      </c>
      <c r="M91" s="281"/>
      <c r="N91" s="281"/>
      <c r="O91" s="309" t="str">
        <f>IF(DBS!B6="","",DBS!M6)</f>
        <v/>
      </c>
      <c r="P91" s="281"/>
      <c r="Q91" s="309" t="str">
        <f>IF(DBS!E6="","",DBS!N6)</f>
        <v/>
      </c>
      <c r="R91" s="281"/>
      <c r="S91" s="309" t="str">
        <f>IF(DBS!G6="","",DBS!O6)</f>
        <v/>
      </c>
      <c r="T91" s="281"/>
      <c r="U91" s="281"/>
      <c r="V91" s="281"/>
      <c r="W91" s="281"/>
      <c r="X91" s="324"/>
      <c r="Y91" s="324"/>
      <c r="Z91" s="324"/>
      <c r="AA91" s="324"/>
      <c r="AB91" s="314"/>
      <c r="AC91" s="314"/>
      <c r="AD91" s="313"/>
      <c r="AE91" s="314"/>
      <c r="AF91" s="314"/>
      <c r="AG91" s="314"/>
      <c r="AH91" s="314"/>
    </row>
    <row r="92" ht="18.0" hidden="1" customHeight="1">
      <c r="A92" s="300"/>
      <c r="B92" s="309" t="str">
        <f>DBS!B7</f>
        <v/>
      </c>
      <c r="C92" s="281"/>
      <c r="D92" s="309" t="str">
        <f>IF(DBS!B7="","",DBS!C7)</f>
        <v/>
      </c>
      <c r="E92" s="281"/>
      <c r="F92" s="309" t="str">
        <f>IF(DBS!B7="","",DBS!E7)</f>
        <v/>
      </c>
      <c r="G92" s="281"/>
      <c r="H92" s="309" t="str">
        <f>IF(DBS!B7="","",DBS!H7)</f>
        <v/>
      </c>
      <c r="I92" s="281"/>
      <c r="J92" s="310" t="str">
        <f>IF(DBS!B7="","",DBS!I7)</f>
        <v/>
      </c>
      <c r="K92" s="281"/>
      <c r="L92" s="309">
        <f>IF(DBS!B7="",0,IF(DBS!C7="",0,DBS!J7&amp;" / "&amp;DBS!K7))</f>
        <v>0</v>
      </c>
      <c r="M92" s="281"/>
      <c r="N92" s="281"/>
      <c r="O92" s="309" t="str">
        <f>IF(DBS!B7="","",DBS!M7)</f>
        <v/>
      </c>
      <c r="P92" s="281"/>
      <c r="Q92" s="309" t="str">
        <f>IF(DBS!E7="","",DBS!N7)</f>
        <v/>
      </c>
      <c r="R92" s="281"/>
      <c r="S92" s="309" t="str">
        <f>IF(DBS!G7="","",DBS!O7)</f>
        <v/>
      </c>
      <c r="T92" s="281"/>
      <c r="U92" s="281"/>
      <c r="V92" s="281"/>
      <c r="W92" s="281"/>
      <c r="X92" s="324"/>
      <c r="Y92" s="324"/>
      <c r="Z92" s="324"/>
      <c r="AA92" s="324"/>
      <c r="AB92" s="314"/>
      <c r="AC92" s="314"/>
      <c r="AD92" s="313"/>
      <c r="AE92" s="314"/>
      <c r="AF92" s="314"/>
      <c r="AG92" s="314"/>
      <c r="AH92" s="314"/>
    </row>
    <row r="93" ht="18.0" hidden="1" customHeight="1">
      <c r="A93" s="300"/>
      <c r="B93" s="314"/>
      <c r="C93" s="314"/>
      <c r="D93" s="314"/>
      <c r="E93" s="314"/>
      <c r="F93" s="314"/>
      <c r="G93" s="314"/>
      <c r="H93" s="314"/>
      <c r="I93" s="314"/>
      <c r="J93" s="314"/>
      <c r="K93" s="314"/>
      <c r="L93" s="314"/>
      <c r="M93" s="314"/>
      <c r="N93" s="314"/>
      <c r="O93" s="314"/>
      <c r="P93" s="314"/>
      <c r="Q93" s="314"/>
      <c r="R93" s="314"/>
      <c r="S93" s="314"/>
      <c r="T93" s="314"/>
      <c r="U93" s="314"/>
      <c r="V93" s="314"/>
      <c r="W93" s="314"/>
      <c r="X93" s="314"/>
      <c r="Y93" s="314"/>
      <c r="Z93" s="314"/>
      <c r="AA93" s="314"/>
      <c r="AB93" s="314"/>
      <c r="AC93" s="314"/>
      <c r="AD93" s="313"/>
      <c r="AE93" s="314"/>
      <c r="AF93" s="314"/>
      <c r="AG93" s="314"/>
      <c r="AH93" s="314"/>
    </row>
    <row r="94" ht="49.5" hidden="1" customHeight="1">
      <c r="A94" s="300"/>
      <c r="B94" s="289" t="s">
        <v>408</v>
      </c>
      <c r="E94" s="290" t="str">
        <f>IF(SUM(COUNTBLANK(MQS!B4:B6))&gt;2,"未開通","已開通")</f>
        <v>未開通</v>
      </c>
      <c r="F94" s="314"/>
      <c r="G94" s="314"/>
      <c r="H94" s="314"/>
      <c r="I94" s="314"/>
      <c r="J94" s="314"/>
      <c r="K94" s="314"/>
      <c r="L94" s="314"/>
      <c r="M94" s="314"/>
      <c r="N94" s="314"/>
      <c r="O94" s="314"/>
      <c r="P94" s="314"/>
      <c r="Q94" s="314"/>
      <c r="R94" s="314"/>
      <c r="S94" s="314"/>
      <c r="T94" s="314"/>
      <c r="U94" s="314"/>
      <c r="V94" s="314"/>
      <c r="W94" s="314"/>
      <c r="X94" s="314"/>
      <c r="Y94" s="314"/>
      <c r="Z94" s="314"/>
      <c r="AA94" s="314"/>
      <c r="AB94" s="314"/>
      <c r="AC94" s="314"/>
      <c r="AD94" s="313"/>
      <c r="AE94" s="314"/>
      <c r="AF94" s="314"/>
      <c r="AG94" s="314"/>
      <c r="AH94" s="314"/>
    </row>
    <row r="95" ht="18.0" hidden="1" customHeight="1">
      <c r="A95" s="300"/>
      <c r="B95" s="297" t="s">
        <v>396</v>
      </c>
      <c r="C95" s="298"/>
      <c r="D95" s="297" t="s">
        <v>409</v>
      </c>
      <c r="E95" s="298"/>
      <c r="F95" s="297" t="s">
        <v>5</v>
      </c>
      <c r="G95" s="298"/>
      <c r="H95" s="297" t="s">
        <v>410</v>
      </c>
      <c r="I95" s="298"/>
      <c r="J95" s="298"/>
      <c r="K95" s="297" t="s">
        <v>156</v>
      </c>
      <c r="L95" s="298"/>
      <c r="M95" s="299" t="s">
        <v>144</v>
      </c>
      <c r="N95" s="298"/>
      <c r="O95" s="299" t="s">
        <v>411</v>
      </c>
      <c r="P95" s="298"/>
      <c r="Q95" s="314"/>
      <c r="R95" s="314"/>
      <c r="S95" s="314"/>
      <c r="T95" s="314"/>
      <c r="U95" s="314"/>
      <c r="V95" s="314"/>
      <c r="W95" s="314"/>
      <c r="X95" s="314"/>
      <c r="Y95" s="314"/>
      <c r="Z95" s="314"/>
      <c r="AA95" s="314"/>
      <c r="AB95" s="314"/>
      <c r="AC95" s="314"/>
      <c r="AD95" s="313"/>
      <c r="AE95" s="314"/>
      <c r="AF95" s="314"/>
      <c r="AG95" s="314"/>
      <c r="AH95" s="314"/>
    </row>
    <row r="96" ht="18.0" hidden="1" customHeight="1">
      <c r="A96" s="300"/>
      <c r="B96" s="309" t="str">
        <f>MQS!B4</f>
        <v/>
      </c>
      <c r="C96" s="281"/>
      <c r="D96" s="309" t="str">
        <f>IF(MQS!$B$4="","",MQS!C4)</f>
        <v/>
      </c>
      <c r="E96" s="281"/>
      <c r="F96" s="309" t="str">
        <f>IF(MQS!B4="","","MQS."&amp;MQS!E4)</f>
        <v/>
      </c>
      <c r="G96" s="281"/>
      <c r="H96" s="309" t="str">
        <f>IF(MQS!$B$4="","",MQS!F4)</f>
        <v/>
      </c>
      <c r="I96" s="281"/>
      <c r="J96" s="281"/>
      <c r="K96" s="309" t="str">
        <f>IF(MQS!$B$4="","",MQS!H4)</f>
        <v/>
      </c>
      <c r="L96" s="281"/>
      <c r="M96" s="310" t="str">
        <f>IF(MQS!$B$4="","",MQS!I4)</f>
        <v/>
      </c>
      <c r="N96" s="281"/>
      <c r="O96" s="309" t="str">
        <f>IF(MQS!$B$4="","",MQS!J4)</f>
        <v/>
      </c>
      <c r="P96" s="281"/>
      <c r="Q96" s="314"/>
      <c r="R96" s="314"/>
      <c r="S96" s="314"/>
      <c r="T96" s="314"/>
      <c r="U96" s="314"/>
      <c r="V96" s="314"/>
      <c r="W96" s="314"/>
      <c r="X96" s="314"/>
      <c r="Y96" s="314"/>
      <c r="Z96" s="314"/>
      <c r="AA96" s="314"/>
      <c r="AB96" s="314"/>
      <c r="AC96" s="314"/>
      <c r="AD96" s="313"/>
      <c r="AE96" s="314"/>
      <c r="AF96" s="314"/>
      <c r="AG96" s="314"/>
      <c r="AH96" s="314"/>
    </row>
    <row r="97" ht="18.0" hidden="1" customHeight="1">
      <c r="A97" s="300"/>
      <c r="B97" s="309" t="str">
        <f>MQS!B5</f>
        <v/>
      </c>
      <c r="C97" s="281"/>
      <c r="D97" s="309" t="str">
        <f>IF(MQS!$B$5="","",MQS!C5)</f>
        <v/>
      </c>
      <c r="E97" s="281"/>
      <c r="F97" s="309" t="str">
        <f>IF(MQS!B5="","","MQS."&amp;MQS!E5)</f>
        <v/>
      </c>
      <c r="G97" s="281"/>
      <c r="H97" s="309" t="str">
        <f>IF(MQS!$B$5="","",MQS!F5)</f>
        <v/>
      </c>
      <c r="I97" s="281"/>
      <c r="J97" s="281"/>
      <c r="K97" s="309" t="str">
        <f>IF(MQS!$B$5="","",MQS!H5)</f>
        <v/>
      </c>
      <c r="L97" s="281"/>
      <c r="M97" s="310" t="str">
        <f>IF(MQS!$B$5="","",MQS!I5)</f>
        <v/>
      </c>
      <c r="N97" s="281"/>
      <c r="O97" s="309" t="str">
        <f>IF(MQS!$B$5="","",MQS!J5)</f>
        <v/>
      </c>
      <c r="P97" s="281"/>
      <c r="Q97" s="314"/>
      <c r="R97" s="314"/>
      <c r="S97" s="314"/>
      <c r="T97" s="314"/>
      <c r="U97" s="314"/>
      <c r="V97" s="314"/>
      <c r="W97" s="314"/>
      <c r="X97" s="314"/>
      <c r="Y97" s="314"/>
      <c r="Z97" s="314"/>
      <c r="AA97" s="314"/>
      <c r="AB97" s="314"/>
      <c r="AC97" s="314"/>
      <c r="AD97" s="313"/>
      <c r="AE97" s="314"/>
      <c r="AF97" s="314"/>
      <c r="AG97" s="314"/>
      <c r="AH97" s="314"/>
    </row>
    <row r="98" ht="18.0" hidden="1" customHeight="1">
      <c r="A98" s="300"/>
      <c r="B98" s="309" t="str">
        <f>MQS!B6</f>
        <v/>
      </c>
      <c r="C98" s="281"/>
      <c r="D98" s="309" t="str">
        <f>IF(MQS!$B$6="","",MQS!C6)</f>
        <v/>
      </c>
      <c r="E98" s="281"/>
      <c r="F98" s="309" t="str">
        <f>IF(MQS!B6="","","MQS."&amp;MQS!E6)</f>
        <v/>
      </c>
      <c r="G98" s="281"/>
      <c r="H98" s="309" t="str">
        <f>IF(MQS!$B$6="","",MQS!F6)</f>
        <v/>
      </c>
      <c r="I98" s="281"/>
      <c r="J98" s="281"/>
      <c r="K98" s="309" t="str">
        <f>IF(MQS!$B$6="","",MQS!H6)</f>
        <v/>
      </c>
      <c r="L98" s="281"/>
      <c r="M98" s="310" t="str">
        <f>IF(MQS!$B$6="","",MQS!I6)</f>
        <v/>
      </c>
      <c r="N98" s="281"/>
      <c r="O98" s="309" t="str">
        <f>IF(MQS!$B$6="","",MQS!J6)</f>
        <v/>
      </c>
      <c r="P98" s="281"/>
      <c r="Q98" s="314"/>
      <c r="R98" s="314"/>
      <c r="S98" s="314"/>
      <c r="T98" s="314"/>
      <c r="U98" s="314"/>
      <c r="V98" s="314"/>
      <c r="W98" s="314"/>
      <c r="X98" s="314"/>
      <c r="Y98" s="314"/>
      <c r="Z98" s="314"/>
      <c r="AA98" s="314"/>
      <c r="AB98" s="314"/>
      <c r="AC98" s="314"/>
      <c r="AD98" s="313"/>
      <c r="AE98" s="314"/>
      <c r="AF98" s="314"/>
      <c r="AG98" s="314"/>
      <c r="AH98" s="314"/>
    </row>
    <row r="99" ht="18.0" hidden="1" customHeight="1">
      <c r="A99" s="300"/>
      <c r="B99" s="314"/>
      <c r="C99" s="314"/>
      <c r="D99" s="314"/>
      <c r="E99" s="314"/>
      <c r="F99" s="314"/>
      <c r="G99" s="314"/>
      <c r="H99" s="314"/>
      <c r="I99" s="314"/>
      <c r="J99" s="314"/>
      <c r="K99" s="314"/>
      <c r="L99" s="314"/>
      <c r="M99" s="314"/>
      <c r="N99" s="314"/>
      <c r="O99" s="314"/>
      <c r="P99" s="314"/>
      <c r="Q99" s="314"/>
      <c r="R99" s="314"/>
      <c r="S99" s="314"/>
      <c r="T99" s="314"/>
      <c r="U99" s="314"/>
      <c r="V99" s="314"/>
      <c r="W99" s="314"/>
      <c r="X99" s="314"/>
      <c r="Y99" s="314"/>
      <c r="Z99" s="314"/>
      <c r="AA99" s="314"/>
      <c r="AB99" s="314"/>
      <c r="AC99" s="314"/>
      <c r="AD99" s="313"/>
      <c r="AE99" s="314"/>
      <c r="AF99" s="314"/>
      <c r="AG99" s="314"/>
      <c r="AH99" s="314"/>
    </row>
    <row r="100" ht="18.0" hidden="1" customHeight="1">
      <c r="A100" s="300"/>
      <c r="B100" s="339" t="str">
        <f>IF($E$94="未開通","  MQS Instance name：N/A","MQS Instance name："&amp;MQS!B4)</f>
        <v>  MQS Instance name：N/A</v>
      </c>
      <c r="C100" s="298"/>
      <c r="D100" s="298"/>
      <c r="E100" s="298"/>
      <c r="F100" s="340"/>
      <c r="G100" s="340"/>
      <c r="H100" s="340"/>
      <c r="I100" s="314"/>
      <c r="J100" s="314"/>
      <c r="K100" s="314"/>
      <c r="L100" s="314"/>
      <c r="M100" s="314"/>
      <c r="N100" s="314"/>
      <c r="O100" s="314"/>
      <c r="P100" s="314"/>
      <c r="Q100" s="314"/>
      <c r="R100" s="314"/>
      <c r="S100" s="314"/>
      <c r="T100" s="314"/>
      <c r="U100" s="314"/>
      <c r="V100" s="314"/>
      <c r="W100" s="314"/>
      <c r="X100" s="314"/>
      <c r="Y100" s="314"/>
      <c r="Z100" s="314"/>
      <c r="AA100" s="314"/>
      <c r="AB100" s="314"/>
      <c r="AC100" s="314"/>
      <c r="AD100" s="313"/>
      <c r="AE100" s="314"/>
      <c r="AF100" s="314"/>
      <c r="AG100" s="314"/>
      <c r="AH100" s="314"/>
    </row>
    <row r="101" ht="18.0" hidden="1" customHeight="1">
      <c r="A101" s="300"/>
      <c r="B101" s="341" t="s">
        <v>157</v>
      </c>
      <c r="C101" s="342"/>
      <c r="D101" s="343" t="str">
        <f>IF(IF(MQS!$B$4="","",MQS!B10)="","",MQS!B10)</f>
        <v/>
      </c>
      <c r="E101" s="281"/>
      <c r="F101" s="281"/>
      <c r="G101" s="281"/>
      <c r="H101" s="281"/>
      <c r="I101" s="281"/>
      <c r="J101" s="281"/>
      <c r="K101" s="281"/>
      <c r="L101" s="281"/>
      <c r="M101" s="281"/>
      <c r="N101" s="281"/>
      <c r="O101" s="281"/>
      <c r="P101" s="281"/>
      <c r="Q101" s="314"/>
      <c r="R101" s="314"/>
      <c r="S101" s="314"/>
      <c r="T101" s="314"/>
      <c r="U101" s="314"/>
      <c r="V101" s="314"/>
      <c r="W101" s="314"/>
      <c r="X101" s="314"/>
      <c r="Y101" s="314"/>
      <c r="Z101" s="314"/>
      <c r="AA101" s="314"/>
      <c r="AB101" s="314"/>
      <c r="AC101" s="314"/>
      <c r="AD101" s="313"/>
      <c r="AE101" s="314"/>
      <c r="AF101" s="314"/>
      <c r="AG101" s="314"/>
      <c r="AH101" s="314"/>
    </row>
    <row r="102" ht="18.0" hidden="1" customHeight="1">
      <c r="A102" s="300"/>
      <c r="B102" s="341" t="s">
        <v>317</v>
      </c>
      <c r="C102" s="342"/>
      <c r="D102" s="343" t="str">
        <f>IF(IF(MQS!$B$4="","",MQS!B11)="","",MQS!B11)</f>
        <v/>
      </c>
      <c r="E102" s="281"/>
      <c r="F102" s="281"/>
      <c r="G102" s="281"/>
      <c r="H102" s="281"/>
      <c r="I102" s="281"/>
      <c r="J102" s="281"/>
      <c r="K102" s="281"/>
      <c r="L102" s="281"/>
      <c r="M102" s="281"/>
      <c r="N102" s="281"/>
      <c r="O102" s="281"/>
      <c r="P102" s="281"/>
      <c r="Q102" s="314"/>
      <c r="R102" s="314"/>
      <c r="S102" s="314"/>
      <c r="T102" s="314"/>
      <c r="U102" s="314"/>
      <c r="V102" s="314"/>
      <c r="W102" s="314"/>
      <c r="X102" s="314"/>
      <c r="Y102" s="314"/>
      <c r="Z102" s="314"/>
      <c r="AA102" s="314"/>
      <c r="AB102" s="314"/>
      <c r="AC102" s="314"/>
      <c r="AD102" s="313"/>
      <c r="AE102" s="314"/>
      <c r="AF102" s="314"/>
      <c r="AG102" s="314"/>
      <c r="AH102" s="314"/>
    </row>
    <row r="103" ht="18.0" hidden="1" customHeight="1">
      <c r="A103" s="300"/>
      <c r="B103" s="341" t="s">
        <v>318</v>
      </c>
      <c r="C103" s="342"/>
      <c r="D103" s="343" t="str">
        <f>IF(IF(MQS!$B$4="","",MQS!B12)="","",MQS!B12)</f>
        <v/>
      </c>
      <c r="E103" s="281"/>
      <c r="F103" s="281"/>
      <c r="G103" s="281"/>
      <c r="H103" s="281"/>
      <c r="I103" s="281"/>
      <c r="J103" s="281"/>
      <c r="K103" s="281"/>
      <c r="L103" s="281"/>
      <c r="M103" s="281"/>
      <c r="N103" s="281"/>
      <c r="O103" s="281"/>
      <c r="P103" s="281"/>
      <c r="Q103" s="314"/>
      <c r="R103" s="314"/>
      <c r="S103" s="314"/>
      <c r="T103" s="314"/>
      <c r="U103" s="314"/>
      <c r="V103" s="314"/>
      <c r="W103" s="314"/>
      <c r="X103" s="314"/>
      <c r="Y103" s="314"/>
      <c r="Z103" s="314"/>
      <c r="AA103" s="314"/>
      <c r="AB103" s="314"/>
      <c r="AC103" s="314"/>
      <c r="AD103" s="313"/>
      <c r="AE103" s="314"/>
      <c r="AF103" s="314"/>
      <c r="AG103" s="314"/>
      <c r="AH103" s="314"/>
    </row>
    <row r="104" ht="18.0" hidden="1" customHeight="1">
      <c r="A104" s="300"/>
      <c r="B104" s="341" t="s">
        <v>319</v>
      </c>
      <c r="C104" s="342"/>
      <c r="D104" s="343" t="str">
        <f>IF(IF(MQS!$B$4="","",MQS!B13)="","",MQS!B13)</f>
        <v/>
      </c>
      <c r="E104" s="281"/>
      <c r="F104" s="281"/>
      <c r="G104" s="281"/>
      <c r="H104" s="281"/>
      <c r="I104" s="281"/>
      <c r="J104" s="281"/>
      <c r="K104" s="281"/>
      <c r="L104" s="281"/>
      <c r="M104" s="281"/>
      <c r="N104" s="281"/>
      <c r="O104" s="281"/>
      <c r="P104" s="281"/>
      <c r="Q104" s="314"/>
      <c r="R104" s="314"/>
      <c r="S104" s="314"/>
      <c r="T104" s="314"/>
      <c r="U104" s="314"/>
      <c r="V104" s="314"/>
      <c r="W104" s="314"/>
      <c r="X104" s="314"/>
      <c r="Y104" s="314"/>
      <c r="Z104" s="314"/>
      <c r="AA104" s="314"/>
      <c r="AB104" s="314"/>
      <c r="AC104" s="314"/>
      <c r="AD104" s="313"/>
      <c r="AE104" s="314"/>
      <c r="AF104" s="314"/>
      <c r="AG104" s="314"/>
      <c r="AH104" s="314"/>
    </row>
    <row r="105" ht="21.0" hidden="1" customHeight="1">
      <c r="A105" s="300"/>
      <c r="B105" s="340"/>
      <c r="C105" s="323"/>
      <c r="D105" s="340"/>
      <c r="E105" s="340"/>
      <c r="F105" s="340"/>
      <c r="G105" s="340"/>
      <c r="H105" s="340"/>
      <c r="I105" s="314"/>
      <c r="J105" s="314"/>
      <c r="K105" s="314"/>
      <c r="L105" s="314"/>
      <c r="M105" s="314"/>
      <c r="N105" s="314"/>
      <c r="O105" s="314"/>
      <c r="P105" s="314"/>
      <c r="Q105" s="314"/>
      <c r="R105" s="314"/>
      <c r="S105" s="314"/>
      <c r="T105" s="314"/>
      <c r="U105" s="314"/>
      <c r="V105" s="314"/>
      <c r="W105" s="314"/>
      <c r="X105" s="314"/>
      <c r="Y105" s="314"/>
      <c r="Z105" s="314"/>
      <c r="AA105" s="314"/>
      <c r="AB105" s="314"/>
      <c r="AC105" s="314"/>
      <c r="AD105" s="313"/>
      <c r="AE105" s="314"/>
      <c r="AF105" s="314"/>
      <c r="AG105" s="314"/>
      <c r="AH105" s="314"/>
    </row>
    <row r="106" ht="18.0" hidden="1" customHeight="1">
      <c r="A106" s="300"/>
      <c r="B106" s="339" t="str">
        <f>IF($E$94="未開通","  MQS Instance name：N/A","MQS Instance name："&amp;MQS!B5)</f>
        <v>  MQS Instance name：N/A</v>
      </c>
      <c r="C106" s="298"/>
      <c r="D106" s="298"/>
      <c r="E106" s="298"/>
      <c r="F106" s="340"/>
      <c r="G106" s="340"/>
      <c r="H106" s="340"/>
      <c r="I106" s="314"/>
      <c r="J106" s="314"/>
      <c r="K106" s="314"/>
      <c r="L106" s="314"/>
      <c r="M106" s="314"/>
      <c r="N106" s="314"/>
      <c r="O106" s="314"/>
      <c r="P106" s="314"/>
      <c r="Q106" s="314"/>
      <c r="R106" s="314"/>
      <c r="S106" s="314"/>
      <c r="T106" s="314"/>
      <c r="U106" s="314"/>
      <c r="V106" s="314"/>
      <c r="W106" s="314"/>
      <c r="X106" s="314"/>
      <c r="Y106" s="314"/>
      <c r="Z106" s="314"/>
      <c r="AA106" s="314"/>
      <c r="AB106" s="314"/>
      <c r="AC106" s="314"/>
      <c r="AD106" s="313"/>
      <c r="AE106" s="314"/>
      <c r="AF106" s="314"/>
      <c r="AG106" s="314"/>
      <c r="AH106" s="314"/>
    </row>
    <row r="107" ht="18.0" hidden="1" customHeight="1">
      <c r="A107" s="300"/>
      <c r="B107" s="341" t="s">
        <v>157</v>
      </c>
      <c r="C107" s="342"/>
      <c r="D107" s="343" t="str">
        <f>IF(IF(MQS!$B$5="","",MQS!B16)="","",MQS!B16)</f>
        <v/>
      </c>
      <c r="E107" s="281"/>
      <c r="F107" s="281"/>
      <c r="G107" s="281"/>
      <c r="H107" s="281"/>
      <c r="I107" s="281"/>
      <c r="J107" s="281"/>
      <c r="K107" s="281"/>
      <c r="L107" s="281"/>
      <c r="M107" s="281"/>
      <c r="N107" s="281"/>
      <c r="O107" s="281"/>
      <c r="P107" s="281"/>
      <c r="Q107" s="314"/>
      <c r="R107" s="314"/>
      <c r="S107" s="314"/>
      <c r="T107" s="314"/>
      <c r="U107" s="314"/>
      <c r="V107" s="314"/>
      <c r="W107" s="314"/>
      <c r="X107" s="314"/>
      <c r="Y107" s="314"/>
      <c r="Z107" s="314"/>
      <c r="AA107" s="314"/>
      <c r="AB107" s="314"/>
      <c r="AC107" s="314"/>
      <c r="AD107" s="313"/>
      <c r="AE107" s="314"/>
      <c r="AF107" s="314"/>
      <c r="AG107" s="314"/>
      <c r="AH107" s="314"/>
    </row>
    <row r="108" ht="18.0" hidden="1" customHeight="1">
      <c r="A108" s="300"/>
      <c r="B108" s="341" t="s">
        <v>317</v>
      </c>
      <c r="C108" s="342"/>
      <c r="D108" s="343" t="str">
        <f>IF(IF(MQS!$B$5="","",MQS!B17)="","",MQS!B17)</f>
        <v/>
      </c>
      <c r="E108" s="281"/>
      <c r="F108" s="281"/>
      <c r="G108" s="281"/>
      <c r="H108" s="281"/>
      <c r="I108" s="281"/>
      <c r="J108" s="281"/>
      <c r="K108" s="281"/>
      <c r="L108" s="281"/>
      <c r="M108" s="281"/>
      <c r="N108" s="281"/>
      <c r="O108" s="281"/>
      <c r="P108" s="281"/>
      <c r="Q108" s="314"/>
      <c r="R108" s="314"/>
      <c r="S108" s="314"/>
      <c r="T108" s="314"/>
      <c r="U108" s="314"/>
      <c r="V108" s="314"/>
      <c r="W108" s="314"/>
      <c r="X108" s="314"/>
      <c r="Y108" s="314"/>
      <c r="Z108" s="314"/>
      <c r="AA108" s="314"/>
      <c r="AB108" s="314"/>
      <c r="AC108" s="314"/>
      <c r="AD108" s="313"/>
      <c r="AE108" s="314"/>
      <c r="AF108" s="314"/>
      <c r="AG108" s="314"/>
      <c r="AH108" s="314"/>
    </row>
    <row r="109" ht="18.0" hidden="1" customHeight="1">
      <c r="A109" s="300"/>
      <c r="B109" s="341" t="s">
        <v>318</v>
      </c>
      <c r="C109" s="342"/>
      <c r="D109" s="343" t="str">
        <f>IF(IF(MQS!$B$5="","",MQS!B18)="","",MQS!B18)</f>
        <v/>
      </c>
      <c r="E109" s="281"/>
      <c r="F109" s="281"/>
      <c r="G109" s="281"/>
      <c r="H109" s="281"/>
      <c r="I109" s="281"/>
      <c r="J109" s="281"/>
      <c r="K109" s="281"/>
      <c r="L109" s="281"/>
      <c r="M109" s="281"/>
      <c r="N109" s="281"/>
      <c r="O109" s="281"/>
      <c r="P109" s="281"/>
      <c r="Q109" s="314"/>
      <c r="R109" s="314"/>
      <c r="S109" s="314"/>
      <c r="T109" s="314"/>
      <c r="U109" s="314"/>
      <c r="V109" s="314"/>
      <c r="W109" s="314"/>
      <c r="X109" s="314"/>
      <c r="Y109" s="314"/>
      <c r="Z109" s="314"/>
      <c r="AA109" s="314"/>
      <c r="AB109" s="314"/>
      <c r="AC109" s="314"/>
      <c r="AD109" s="313"/>
      <c r="AE109" s="314"/>
      <c r="AF109" s="314"/>
      <c r="AG109" s="314"/>
      <c r="AH109" s="314"/>
    </row>
    <row r="110" ht="18.0" hidden="1" customHeight="1">
      <c r="A110" s="300"/>
      <c r="B110" s="341" t="s">
        <v>319</v>
      </c>
      <c r="C110" s="342"/>
      <c r="D110" s="343" t="str">
        <f>IF(IF(MQS!$B$5="","",MQS!B19)="","",MQS!B19)</f>
        <v/>
      </c>
      <c r="E110" s="281"/>
      <c r="F110" s="281"/>
      <c r="G110" s="281"/>
      <c r="H110" s="281"/>
      <c r="I110" s="281"/>
      <c r="J110" s="281"/>
      <c r="K110" s="281"/>
      <c r="L110" s="281"/>
      <c r="M110" s="281"/>
      <c r="N110" s="281"/>
      <c r="O110" s="281"/>
      <c r="P110" s="281"/>
      <c r="Q110" s="314"/>
      <c r="R110" s="314"/>
      <c r="S110" s="314"/>
      <c r="T110" s="314"/>
      <c r="U110" s="314"/>
      <c r="V110" s="314"/>
      <c r="W110" s="314"/>
      <c r="X110" s="314"/>
      <c r="Y110" s="314"/>
      <c r="Z110" s="314"/>
      <c r="AA110" s="314"/>
      <c r="AB110" s="314"/>
      <c r="AC110" s="314"/>
      <c r="AD110" s="313"/>
      <c r="AE110" s="314"/>
      <c r="AF110" s="314"/>
      <c r="AG110" s="314"/>
      <c r="AH110" s="314"/>
    </row>
    <row r="111" ht="18.0" hidden="1" customHeight="1">
      <c r="A111" s="300"/>
      <c r="B111" s="340"/>
      <c r="C111" s="323"/>
      <c r="D111" s="340"/>
      <c r="E111" s="340"/>
      <c r="F111" s="340"/>
      <c r="G111" s="340"/>
      <c r="H111" s="340"/>
      <c r="I111" s="314"/>
      <c r="J111" s="314"/>
      <c r="K111" s="314"/>
      <c r="L111" s="314"/>
      <c r="M111" s="314"/>
      <c r="N111" s="314"/>
      <c r="O111" s="314"/>
      <c r="P111" s="314"/>
      <c r="Q111" s="314"/>
      <c r="R111" s="314"/>
      <c r="S111" s="314"/>
      <c r="T111" s="314"/>
      <c r="U111" s="314"/>
      <c r="V111" s="314"/>
      <c r="W111" s="314"/>
      <c r="X111" s="314"/>
      <c r="Y111" s="314"/>
      <c r="Z111" s="314"/>
      <c r="AA111" s="314"/>
      <c r="AB111" s="314"/>
      <c r="AC111" s="314"/>
      <c r="AD111" s="313"/>
      <c r="AE111" s="314"/>
      <c r="AF111" s="314"/>
      <c r="AG111" s="314"/>
      <c r="AH111" s="314"/>
    </row>
    <row r="112" ht="18.0" hidden="1" customHeight="1">
      <c r="A112" s="300"/>
      <c r="B112" s="339" t="str">
        <f>IF($E$94="未開通","  MQS Instance name：N/A","MQS Instance name："&amp;MQS!B6)</f>
        <v>  MQS Instance name：N/A</v>
      </c>
      <c r="C112" s="298"/>
      <c r="D112" s="298"/>
      <c r="E112" s="298"/>
      <c r="F112" s="340"/>
      <c r="G112" s="340"/>
      <c r="H112" s="340"/>
      <c r="I112" s="314"/>
      <c r="J112" s="314"/>
      <c r="K112" s="314"/>
      <c r="L112" s="314"/>
      <c r="M112" s="314"/>
      <c r="N112" s="314"/>
      <c r="O112" s="314"/>
      <c r="P112" s="314"/>
      <c r="Q112" s="314"/>
      <c r="R112" s="314"/>
      <c r="S112" s="314"/>
      <c r="T112" s="314"/>
      <c r="U112" s="314"/>
      <c r="V112" s="314"/>
      <c r="W112" s="314"/>
      <c r="X112" s="314"/>
      <c r="Y112" s="314"/>
      <c r="Z112" s="314"/>
      <c r="AA112" s="314"/>
      <c r="AB112" s="314"/>
      <c r="AC112" s="314"/>
      <c r="AD112" s="313"/>
      <c r="AE112" s="314"/>
      <c r="AF112" s="314"/>
      <c r="AG112" s="314"/>
      <c r="AH112" s="314"/>
    </row>
    <row r="113" ht="21.75" hidden="1" customHeight="1">
      <c r="A113" s="300"/>
      <c r="B113" s="341" t="s">
        <v>157</v>
      </c>
      <c r="C113" s="342"/>
      <c r="D113" s="343" t="str">
        <f>IF(IF(MQS!$B$5="","",MQS!B22)="","",MQS!B22)</f>
        <v/>
      </c>
      <c r="E113" s="281"/>
      <c r="F113" s="281"/>
      <c r="G113" s="281"/>
      <c r="H113" s="281"/>
      <c r="I113" s="281"/>
      <c r="J113" s="281"/>
      <c r="K113" s="281"/>
      <c r="L113" s="281"/>
      <c r="M113" s="281"/>
      <c r="N113" s="281"/>
      <c r="O113" s="281"/>
      <c r="P113" s="281"/>
      <c r="Q113" s="314"/>
      <c r="R113" s="314"/>
      <c r="S113" s="314"/>
      <c r="T113" s="314"/>
      <c r="U113" s="314"/>
      <c r="V113" s="314"/>
      <c r="W113" s="314"/>
      <c r="X113" s="314"/>
      <c r="Y113" s="314"/>
      <c r="Z113" s="314"/>
      <c r="AA113" s="314"/>
      <c r="AB113" s="314"/>
      <c r="AC113" s="314"/>
      <c r="AD113" s="313"/>
      <c r="AE113" s="314"/>
      <c r="AF113" s="314"/>
      <c r="AG113" s="314"/>
      <c r="AH113" s="314"/>
    </row>
    <row r="114" ht="18.0" hidden="1" customHeight="1">
      <c r="A114" s="300"/>
      <c r="B114" s="341" t="s">
        <v>317</v>
      </c>
      <c r="C114" s="342"/>
      <c r="D114" s="343" t="str">
        <f>IF(IF(MQS!$B$5="","",MQS!B23)="","",MQS!B23)</f>
        <v/>
      </c>
      <c r="E114" s="281"/>
      <c r="F114" s="281"/>
      <c r="G114" s="281"/>
      <c r="H114" s="281"/>
      <c r="I114" s="281"/>
      <c r="J114" s="281"/>
      <c r="K114" s="281"/>
      <c r="L114" s="281"/>
      <c r="M114" s="281"/>
      <c r="N114" s="281"/>
      <c r="O114" s="281"/>
      <c r="P114" s="281"/>
      <c r="Q114" s="314"/>
      <c r="R114" s="314"/>
      <c r="S114" s="314"/>
      <c r="T114" s="314"/>
      <c r="U114" s="314"/>
      <c r="V114" s="314"/>
      <c r="W114" s="314"/>
      <c r="X114" s="314"/>
      <c r="Y114" s="314"/>
      <c r="Z114" s="314"/>
      <c r="AA114" s="314"/>
      <c r="AB114" s="314"/>
      <c r="AC114" s="314"/>
      <c r="AD114" s="313"/>
      <c r="AE114" s="314"/>
      <c r="AF114" s="314"/>
      <c r="AG114" s="314"/>
      <c r="AH114" s="314"/>
    </row>
    <row r="115" ht="21.0" hidden="1" customHeight="1">
      <c r="A115" s="300"/>
      <c r="B115" s="341" t="s">
        <v>318</v>
      </c>
      <c r="C115" s="342"/>
      <c r="D115" s="343" t="str">
        <f>IF(IF(MQS!$B$5="","",MQS!B24)="","",MQS!B24)</f>
        <v/>
      </c>
      <c r="E115" s="281"/>
      <c r="F115" s="281"/>
      <c r="G115" s="281"/>
      <c r="H115" s="281"/>
      <c r="I115" s="281"/>
      <c r="J115" s="281"/>
      <c r="K115" s="281"/>
      <c r="L115" s="281"/>
      <c r="M115" s="281"/>
      <c r="N115" s="281"/>
      <c r="O115" s="281"/>
      <c r="P115" s="281"/>
      <c r="Q115" s="314"/>
      <c r="R115" s="314"/>
      <c r="S115" s="314"/>
      <c r="T115" s="314"/>
      <c r="U115" s="314"/>
      <c r="V115" s="314"/>
      <c r="W115" s="314"/>
      <c r="X115" s="314"/>
      <c r="Y115" s="314"/>
      <c r="Z115" s="314"/>
      <c r="AA115" s="314"/>
      <c r="AB115" s="314"/>
      <c r="AC115" s="314"/>
      <c r="AD115" s="313"/>
      <c r="AE115" s="314"/>
      <c r="AF115" s="314"/>
      <c r="AG115" s="314"/>
      <c r="AH115" s="314"/>
    </row>
    <row r="116" ht="21.0" hidden="1" customHeight="1">
      <c r="A116" s="300"/>
      <c r="B116" s="341" t="s">
        <v>319</v>
      </c>
      <c r="C116" s="342"/>
      <c r="D116" s="343" t="str">
        <f>IF(IF(MQS!$B$5="","",MQS!B25)="","",MQS!B25)</f>
        <v/>
      </c>
      <c r="E116" s="281"/>
      <c r="F116" s="281"/>
      <c r="G116" s="281"/>
      <c r="H116" s="281"/>
      <c r="I116" s="281"/>
      <c r="J116" s="281"/>
      <c r="K116" s="281"/>
      <c r="L116" s="281"/>
      <c r="M116" s="281"/>
      <c r="N116" s="281"/>
      <c r="O116" s="281"/>
      <c r="P116" s="281"/>
      <c r="Q116" s="314"/>
      <c r="R116" s="314"/>
      <c r="S116" s="314"/>
      <c r="T116" s="314"/>
      <c r="U116" s="314"/>
      <c r="V116" s="314"/>
      <c r="W116" s="314"/>
      <c r="X116" s="314"/>
      <c r="Y116" s="314"/>
      <c r="Z116" s="314"/>
      <c r="AA116" s="314"/>
      <c r="AB116" s="314"/>
      <c r="AC116" s="314"/>
      <c r="AD116" s="313"/>
      <c r="AE116" s="314"/>
      <c r="AF116" s="314"/>
      <c r="AG116" s="314"/>
      <c r="AH116" s="314"/>
    </row>
    <row r="117" ht="21.0" hidden="1" customHeight="1">
      <c r="A117" s="300"/>
      <c r="B117" s="314"/>
      <c r="C117" s="323"/>
      <c r="D117" s="314"/>
      <c r="E117" s="314"/>
      <c r="F117" s="314"/>
      <c r="G117" s="314"/>
      <c r="H117" s="314"/>
      <c r="I117" s="314"/>
      <c r="J117" s="314"/>
      <c r="K117" s="314"/>
      <c r="L117" s="314"/>
      <c r="M117" s="314"/>
      <c r="N117" s="314"/>
      <c r="O117" s="314"/>
      <c r="P117" s="314"/>
      <c r="Q117" s="314"/>
      <c r="R117" s="314"/>
      <c r="S117" s="314"/>
      <c r="T117" s="314"/>
      <c r="U117" s="314"/>
      <c r="V117" s="314"/>
      <c r="W117" s="314"/>
      <c r="X117" s="314"/>
      <c r="Y117" s="314"/>
      <c r="Z117" s="314"/>
      <c r="AA117" s="314"/>
      <c r="AB117" s="314"/>
      <c r="AC117" s="314"/>
      <c r="AD117" s="313"/>
      <c r="AE117" s="314"/>
      <c r="AF117" s="314"/>
      <c r="AG117" s="314"/>
      <c r="AH117" s="314"/>
    </row>
    <row r="118" ht="49.5" hidden="1" customHeight="1">
      <c r="A118" s="300"/>
      <c r="B118" s="289" t="s">
        <v>412</v>
      </c>
      <c r="E118" s="290" t="str">
        <f>IF(SUM(COUNTBLANK(SFS!B4:B8))&gt;4,"未開通","已開通")</f>
        <v>未開通</v>
      </c>
      <c r="F118" s="314"/>
      <c r="G118" s="314"/>
      <c r="H118" s="314"/>
      <c r="I118" s="314"/>
      <c r="J118" s="314"/>
      <c r="K118" s="314"/>
      <c r="L118" s="314"/>
      <c r="M118" s="314"/>
      <c r="N118" s="314"/>
      <c r="O118" s="314"/>
      <c r="P118" s="314"/>
      <c r="Q118" s="314"/>
      <c r="R118" s="314"/>
      <c r="S118" s="314"/>
      <c r="T118" s="314"/>
      <c r="U118" s="314"/>
      <c r="V118" s="314"/>
      <c r="W118" s="314"/>
      <c r="X118" s="314"/>
      <c r="Y118" s="314"/>
      <c r="Z118" s="314"/>
      <c r="AA118" s="314"/>
      <c r="AB118" s="314"/>
      <c r="AC118" s="314"/>
      <c r="AD118" s="313"/>
      <c r="AE118" s="314"/>
      <c r="AF118" s="314"/>
      <c r="AG118" s="314"/>
      <c r="AH118" s="314"/>
    </row>
    <row r="119" ht="18.0" hidden="1" customHeight="1">
      <c r="A119" s="300"/>
      <c r="B119" s="297" t="s">
        <v>396</v>
      </c>
      <c r="C119" s="298"/>
      <c r="D119" s="297" t="s">
        <v>327</v>
      </c>
      <c r="E119" s="297" t="s">
        <v>328</v>
      </c>
      <c r="F119" s="298"/>
      <c r="G119" s="297" t="s">
        <v>329</v>
      </c>
      <c r="H119" s="298"/>
      <c r="I119" s="297" t="s">
        <v>330</v>
      </c>
      <c r="J119" s="298"/>
      <c r="K119" s="297" t="s">
        <v>331</v>
      </c>
      <c r="L119" s="298"/>
      <c r="M119" s="297" t="s">
        <v>413</v>
      </c>
      <c r="N119" s="298"/>
      <c r="O119" s="297" t="s">
        <v>332</v>
      </c>
      <c r="P119" s="298"/>
      <c r="Q119" s="298"/>
      <c r="R119" s="298"/>
      <c r="S119" s="298"/>
      <c r="T119" s="298"/>
      <c r="U119" s="298"/>
      <c r="V119" s="298"/>
      <c r="W119" s="298"/>
      <c r="X119" s="314"/>
      <c r="Y119" s="314"/>
      <c r="Z119" s="314"/>
      <c r="AA119" s="314"/>
      <c r="AB119" s="314"/>
      <c r="AC119" s="314"/>
      <c r="AD119" s="313"/>
      <c r="AE119" s="314"/>
      <c r="AF119" s="314"/>
      <c r="AG119" s="314"/>
      <c r="AH119" s="314"/>
    </row>
    <row r="120" ht="75.0" hidden="1" customHeight="1">
      <c r="A120" s="300"/>
      <c r="B120" s="309" t="str">
        <f>SFS!B4</f>
        <v/>
      </c>
      <c r="C120" s="281"/>
      <c r="D120" s="309" t="str">
        <f>SFS!C4</f>
        <v/>
      </c>
      <c r="E120" s="309" t="str">
        <f>SFS!D4</f>
        <v/>
      </c>
      <c r="F120" s="281"/>
      <c r="G120" s="309" t="str">
        <f>SFS!E4</f>
        <v/>
      </c>
      <c r="H120" s="281"/>
      <c r="I120" s="333" t="str">
        <f>SFS!F4</f>
        <v/>
      </c>
      <c r="J120" s="307"/>
      <c r="K120" s="331" t="str">
        <f>SFS!G4</f>
        <v/>
      </c>
      <c r="L120" s="307"/>
      <c r="M120" s="309" t="str">
        <f>SFS!H4</f>
        <v/>
      </c>
      <c r="N120" s="281"/>
      <c r="O120" s="331" t="str">
        <f>SFS!I4</f>
        <v/>
      </c>
      <c r="P120" s="307"/>
      <c r="Q120" s="307"/>
      <c r="R120" s="307"/>
      <c r="S120" s="307"/>
      <c r="T120" s="307"/>
      <c r="U120" s="307"/>
      <c r="V120" s="307"/>
      <c r="W120" s="307"/>
      <c r="X120" s="314"/>
      <c r="Y120" s="314"/>
      <c r="Z120" s="314"/>
      <c r="AA120" s="314"/>
      <c r="AB120" s="314"/>
      <c r="AC120" s="314"/>
      <c r="AD120" s="313"/>
      <c r="AE120" s="314"/>
      <c r="AF120" s="314"/>
      <c r="AG120" s="314"/>
      <c r="AH120" s="314"/>
    </row>
    <row r="121" ht="75.0" hidden="1" customHeight="1">
      <c r="A121" s="300"/>
      <c r="B121" s="309" t="str">
        <f>SFS!B5</f>
        <v/>
      </c>
      <c r="C121" s="281"/>
      <c r="D121" s="309" t="str">
        <f>SFS!C5</f>
        <v/>
      </c>
      <c r="E121" s="309" t="str">
        <f>SFS!D5</f>
        <v/>
      </c>
      <c r="F121" s="281"/>
      <c r="G121" s="309" t="str">
        <f>SFS!E5</f>
        <v/>
      </c>
      <c r="H121" s="281"/>
      <c r="I121" s="315" t="str">
        <f>SFS!F5</f>
        <v/>
      </c>
      <c r="J121" s="316"/>
      <c r="K121" s="317" t="str">
        <f>SFS!G5</f>
        <v/>
      </c>
      <c r="L121" s="316"/>
      <c r="M121" s="309" t="str">
        <f>SFS!H5</f>
        <v/>
      </c>
      <c r="N121" s="281"/>
      <c r="O121" s="317" t="str">
        <f>SFS!I5</f>
        <v/>
      </c>
      <c r="P121" s="316"/>
      <c r="Q121" s="316"/>
      <c r="R121" s="316"/>
      <c r="S121" s="316"/>
      <c r="T121" s="316"/>
      <c r="U121" s="316"/>
      <c r="V121" s="316"/>
      <c r="W121" s="316"/>
      <c r="X121" s="314"/>
      <c r="Y121" s="314"/>
      <c r="Z121" s="314"/>
      <c r="AA121" s="314"/>
      <c r="AB121" s="314"/>
      <c r="AC121" s="314"/>
      <c r="AD121" s="313"/>
      <c r="AE121" s="314"/>
      <c r="AF121" s="314"/>
      <c r="AG121" s="314"/>
      <c r="AH121" s="314"/>
    </row>
    <row r="122" ht="18.0" hidden="1" customHeight="1">
      <c r="A122" s="300"/>
      <c r="B122" s="309" t="str">
        <f>SFS!B6</f>
        <v/>
      </c>
      <c r="C122" s="281"/>
      <c r="D122" s="309" t="str">
        <f>SFS!C6</f>
        <v/>
      </c>
      <c r="E122" s="309" t="str">
        <f>SFS!D6</f>
        <v/>
      </c>
      <c r="F122" s="281"/>
      <c r="G122" s="309" t="str">
        <f>SFS!E6</f>
        <v/>
      </c>
      <c r="H122" s="281"/>
      <c r="I122" s="315" t="str">
        <f>SFS!F6</f>
        <v/>
      </c>
      <c r="J122" s="316"/>
      <c r="K122" s="317" t="str">
        <f>SFS!G6</f>
        <v/>
      </c>
      <c r="L122" s="316"/>
      <c r="M122" s="309" t="str">
        <f>SFS!H6</f>
        <v/>
      </c>
      <c r="N122" s="281"/>
      <c r="O122" s="317" t="str">
        <f>SFS!I6</f>
        <v/>
      </c>
      <c r="P122" s="316"/>
      <c r="Q122" s="316"/>
      <c r="R122" s="316"/>
      <c r="S122" s="316"/>
      <c r="T122" s="316"/>
      <c r="U122" s="316"/>
      <c r="V122" s="316"/>
      <c r="W122" s="316"/>
      <c r="X122" s="314"/>
      <c r="Y122" s="314"/>
      <c r="Z122" s="314"/>
      <c r="AA122" s="314"/>
      <c r="AB122" s="314"/>
      <c r="AC122" s="314"/>
      <c r="AD122" s="313"/>
      <c r="AE122" s="314"/>
      <c r="AF122" s="314"/>
      <c r="AG122" s="314"/>
      <c r="AH122" s="314"/>
    </row>
    <row r="123" ht="18.0" hidden="1" customHeight="1">
      <c r="A123" s="300"/>
      <c r="B123" s="309" t="str">
        <f>SFS!B7</f>
        <v/>
      </c>
      <c r="C123" s="281"/>
      <c r="D123" s="309" t="str">
        <f>SFS!C7</f>
        <v/>
      </c>
      <c r="E123" s="309" t="str">
        <f>SFS!D7</f>
        <v/>
      </c>
      <c r="F123" s="281"/>
      <c r="G123" s="309" t="str">
        <f>SFS!E7</f>
        <v/>
      </c>
      <c r="H123" s="281"/>
      <c r="I123" s="315" t="str">
        <f>SFS!F7</f>
        <v/>
      </c>
      <c r="J123" s="316"/>
      <c r="K123" s="317" t="str">
        <f>SFS!G7</f>
        <v/>
      </c>
      <c r="L123" s="316"/>
      <c r="M123" s="309" t="str">
        <f>SFS!H7</f>
        <v/>
      </c>
      <c r="N123" s="281"/>
      <c r="O123" s="317" t="str">
        <f>SFS!I7</f>
        <v/>
      </c>
      <c r="P123" s="316"/>
      <c r="Q123" s="316"/>
      <c r="R123" s="316"/>
      <c r="S123" s="316"/>
      <c r="T123" s="316"/>
      <c r="U123" s="316"/>
      <c r="V123" s="316"/>
      <c r="W123" s="316"/>
      <c r="X123" s="314"/>
      <c r="Y123" s="314"/>
      <c r="Z123" s="314"/>
      <c r="AA123" s="314"/>
      <c r="AB123" s="314"/>
      <c r="AC123" s="314"/>
      <c r="AD123" s="313"/>
      <c r="AE123" s="314"/>
      <c r="AF123" s="314"/>
      <c r="AG123" s="314"/>
      <c r="AH123" s="314"/>
    </row>
    <row r="124" ht="21.75" hidden="1" customHeight="1">
      <c r="A124" s="300"/>
      <c r="B124" s="309" t="str">
        <f>SFS!B8</f>
        <v/>
      </c>
      <c r="C124" s="281"/>
      <c r="D124" s="309" t="str">
        <f>SFS!C8</f>
        <v/>
      </c>
      <c r="E124" s="309" t="str">
        <f>SFS!D8</f>
        <v/>
      </c>
      <c r="F124" s="281"/>
      <c r="G124" s="309" t="str">
        <f>SFS!E8</f>
        <v/>
      </c>
      <c r="H124" s="281"/>
      <c r="I124" s="315" t="str">
        <f>SFS!F8</f>
        <v/>
      </c>
      <c r="J124" s="316"/>
      <c r="K124" s="317" t="str">
        <f>SFS!G8</f>
        <v/>
      </c>
      <c r="L124" s="316"/>
      <c r="M124" s="309" t="str">
        <f>SFS!H8</f>
        <v/>
      </c>
      <c r="N124" s="281"/>
      <c r="O124" s="317" t="str">
        <f>SFS!I8</f>
        <v/>
      </c>
      <c r="P124" s="316"/>
      <c r="Q124" s="316"/>
      <c r="R124" s="316"/>
      <c r="S124" s="316"/>
      <c r="T124" s="316"/>
      <c r="U124" s="316"/>
      <c r="V124" s="316"/>
      <c r="W124" s="316"/>
      <c r="X124" s="314"/>
      <c r="Y124" s="314"/>
      <c r="Z124" s="314"/>
      <c r="AA124" s="314"/>
      <c r="AB124" s="314"/>
      <c r="AC124" s="314"/>
      <c r="AD124" s="313"/>
      <c r="AE124" s="314"/>
      <c r="AF124" s="314"/>
      <c r="AG124" s="314"/>
      <c r="AH124" s="314"/>
    </row>
    <row r="125" ht="18.0" hidden="1" customHeight="1">
      <c r="A125" s="300"/>
      <c r="B125" s="314"/>
      <c r="C125" s="314"/>
      <c r="D125" s="314"/>
      <c r="E125" s="314"/>
      <c r="F125" s="314"/>
      <c r="G125" s="314"/>
      <c r="H125" s="314"/>
      <c r="I125" s="314"/>
      <c r="J125" s="314"/>
      <c r="K125" s="314"/>
      <c r="L125" s="314"/>
      <c r="M125" s="314"/>
      <c r="N125" s="314"/>
      <c r="O125" s="314"/>
      <c r="P125" s="314"/>
      <c r="Q125" s="314"/>
      <c r="R125" s="314"/>
      <c r="S125" s="314"/>
      <c r="T125" s="314"/>
      <c r="U125" s="314"/>
      <c r="V125" s="314"/>
      <c r="W125" s="314"/>
      <c r="X125" s="314"/>
      <c r="Y125" s="314"/>
      <c r="Z125" s="314"/>
      <c r="AA125" s="314"/>
      <c r="AB125" s="314"/>
      <c r="AC125" s="314"/>
      <c r="AD125" s="313"/>
      <c r="AE125" s="314"/>
      <c r="AF125" s="314"/>
      <c r="AG125" s="314"/>
      <c r="AH125" s="314"/>
    </row>
    <row r="126" ht="30.0" hidden="1" customHeight="1">
      <c r="A126" s="300"/>
      <c r="B126" s="324"/>
      <c r="C126" s="324"/>
      <c r="D126" s="324"/>
      <c r="E126" s="324"/>
      <c r="F126" s="314"/>
      <c r="G126" s="314"/>
      <c r="H126" s="314"/>
      <c r="I126" s="314"/>
      <c r="J126" s="314"/>
      <c r="K126" s="314"/>
      <c r="L126" s="314"/>
      <c r="M126" s="314"/>
      <c r="N126" s="314"/>
      <c r="O126" s="314"/>
      <c r="P126" s="314"/>
      <c r="Q126" s="314"/>
      <c r="R126" s="314"/>
      <c r="S126" s="314"/>
      <c r="T126" s="314"/>
      <c r="U126" s="314"/>
      <c r="V126" s="314"/>
      <c r="W126" s="314"/>
      <c r="X126" s="314"/>
      <c r="Y126" s="314"/>
      <c r="Z126" s="314"/>
      <c r="AA126" s="314"/>
      <c r="AB126" s="314"/>
      <c r="AC126" s="314"/>
      <c r="AD126" s="313"/>
      <c r="AE126" s="314"/>
      <c r="AF126" s="314"/>
      <c r="AG126" s="314"/>
      <c r="AH126" s="314"/>
    </row>
    <row r="127" ht="49.5" hidden="1" customHeight="1">
      <c r="A127" s="300"/>
      <c r="B127" s="289" t="s">
        <v>414</v>
      </c>
      <c r="E127" s="290" t="str">
        <f>IF(SUM(COUNTBLANK(ROS!B4:B8))&gt;4,"未開通","已開通")</f>
        <v>未開通</v>
      </c>
      <c r="F127" s="314"/>
      <c r="G127" s="314"/>
      <c r="H127" s="314"/>
      <c r="I127" s="314"/>
      <c r="J127" s="314"/>
      <c r="K127" s="314"/>
      <c r="L127" s="314"/>
      <c r="M127" s="314"/>
      <c r="N127" s="314"/>
      <c r="O127" s="314"/>
      <c r="P127" s="314"/>
      <c r="Q127" s="314"/>
      <c r="R127" s="314"/>
      <c r="S127" s="314"/>
      <c r="T127" s="314"/>
      <c r="U127" s="314"/>
      <c r="V127" s="314"/>
      <c r="W127" s="314"/>
      <c r="X127" s="314"/>
      <c r="Y127" s="314"/>
      <c r="Z127" s="314"/>
      <c r="AA127" s="314"/>
      <c r="AB127" s="314"/>
      <c r="AC127" s="314"/>
      <c r="AD127" s="313"/>
      <c r="AE127" s="314"/>
      <c r="AF127" s="314"/>
      <c r="AG127" s="314"/>
      <c r="AH127" s="314"/>
    </row>
    <row r="128" ht="30.0" hidden="1" customHeight="1">
      <c r="A128" s="300"/>
      <c r="B128" s="297" t="s">
        <v>396</v>
      </c>
      <c r="C128" s="298"/>
      <c r="D128" s="297" t="s">
        <v>415</v>
      </c>
      <c r="E128" s="297" t="s">
        <v>416</v>
      </c>
      <c r="F128" s="298"/>
      <c r="G128" s="298"/>
      <c r="H128" s="297" t="s">
        <v>417</v>
      </c>
      <c r="I128" s="298"/>
      <c r="J128" s="299" t="s">
        <v>418</v>
      </c>
      <c r="K128" s="298"/>
      <c r="L128" s="298"/>
      <c r="M128" s="299" t="s">
        <v>419</v>
      </c>
      <c r="N128" s="298"/>
      <c r="O128" s="299" t="s">
        <v>420</v>
      </c>
      <c r="P128" s="314"/>
      <c r="Q128" s="314"/>
      <c r="R128" s="314"/>
      <c r="S128" s="314"/>
      <c r="T128" s="314"/>
      <c r="U128" s="314"/>
      <c r="V128" s="314"/>
      <c r="W128" s="314"/>
      <c r="X128" s="314"/>
      <c r="Y128" s="314"/>
      <c r="Z128" s="314"/>
      <c r="AA128" s="314"/>
      <c r="AB128" s="314"/>
      <c r="AC128" s="314"/>
      <c r="AD128" s="313"/>
      <c r="AE128" s="314"/>
      <c r="AF128" s="314"/>
      <c r="AG128" s="314"/>
      <c r="AH128" s="314"/>
    </row>
    <row r="129" ht="30.0" hidden="1" customHeight="1">
      <c r="A129" s="300"/>
      <c r="B129" s="309" t="str">
        <f>ROS!C4</f>
        <v/>
      </c>
      <c r="C129" s="281"/>
      <c r="D129" s="309" t="str">
        <f>ROS!D4</f>
        <v/>
      </c>
      <c r="E129" s="309">
        <f>IF(ROS!E4="",0,ROS!E4&amp;" / "&amp;ROS!F4)</f>
        <v>0</v>
      </c>
      <c r="F129" s="281"/>
      <c r="G129" s="281"/>
      <c r="H129" s="344" t="str">
        <f>ROS!H4</f>
        <v/>
      </c>
      <c r="I129" s="281"/>
      <c r="J129" s="344" t="str">
        <f>ROS!I4</f>
        <v/>
      </c>
      <c r="K129" s="281"/>
      <c r="L129" s="281"/>
      <c r="M129" s="309" t="str">
        <f>ROS!J4</f>
        <v/>
      </c>
      <c r="N129" s="281"/>
      <c r="O129" s="309" t="str">
        <f>ROS!K4</f>
        <v/>
      </c>
      <c r="P129" s="314"/>
      <c r="Q129" s="314"/>
      <c r="R129" s="314"/>
      <c r="S129" s="314"/>
      <c r="T129" s="314"/>
      <c r="U129" s="314"/>
      <c r="V129" s="314"/>
      <c r="W129" s="314"/>
      <c r="X129" s="314"/>
      <c r="Y129" s="314"/>
      <c r="Z129" s="314"/>
      <c r="AA129" s="314"/>
      <c r="AB129" s="314"/>
      <c r="AC129" s="314"/>
      <c r="AD129" s="313"/>
      <c r="AE129" s="314"/>
      <c r="AF129" s="314"/>
      <c r="AG129" s="314"/>
      <c r="AH129" s="314"/>
    </row>
    <row r="130" ht="30.0" hidden="1" customHeight="1">
      <c r="A130" s="300"/>
      <c r="B130" s="309" t="str">
        <f>ROS!C5</f>
        <v/>
      </c>
      <c r="C130" s="281"/>
      <c r="D130" s="309" t="str">
        <f>ROS!D5</f>
        <v/>
      </c>
      <c r="E130" s="309">
        <f>IF(ROS!E5="",0,ROS!E5&amp;" / "&amp;ROS!F5)</f>
        <v>0</v>
      </c>
      <c r="F130" s="281"/>
      <c r="G130" s="281"/>
      <c r="H130" s="344" t="str">
        <f>ROS!H5</f>
        <v/>
      </c>
      <c r="I130" s="281"/>
      <c r="J130" s="344" t="str">
        <f>ROS!I5</f>
        <v/>
      </c>
      <c r="K130" s="281"/>
      <c r="L130" s="281"/>
      <c r="M130" s="309" t="str">
        <f>ROS!J5</f>
        <v/>
      </c>
      <c r="N130" s="281"/>
      <c r="O130" s="309" t="str">
        <f>ROS!K5</f>
        <v/>
      </c>
      <c r="P130" s="314"/>
      <c r="Q130" s="314"/>
      <c r="R130" s="314"/>
      <c r="S130" s="314"/>
      <c r="T130" s="314"/>
      <c r="U130" s="314"/>
      <c r="V130" s="314"/>
      <c r="W130" s="314"/>
      <c r="X130" s="314"/>
      <c r="Y130" s="314"/>
      <c r="Z130" s="314"/>
      <c r="AA130" s="314"/>
      <c r="AB130" s="314"/>
      <c r="AC130" s="314"/>
      <c r="AD130" s="313"/>
      <c r="AE130" s="314"/>
      <c r="AF130" s="314"/>
      <c r="AG130" s="314"/>
      <c r="AH130" s="314"/>
    </row>
    <row r="131" ht="30.0" hidden="1" customHeight="1">
      <c r="A131" s="300"/>
      <c r="B131" s="309" t="str">
        <f>ROS!C6</f>
        <v/>
      </c>
      <c r="C131" s="281"/>
      <c r="D131" s="309" t="str">
        <f>ROS!D6</f>
        <v/>
      </c>
      <c r="E131" s="309">
        <f>IF(ROS!E6="",0,ROS!E6&amp;" / "&amp;ROS!F6)</f>
        <v>0</v>
      </c>
      <c r="F131" s="281"/>
      <c r="G131" s="281"/>
      <c r="H131" s="344" t="str">
        <f>ROS!H6</f>
        <v/>
      </c>
      <c r="I131" s="281"/>
      <c r="J131" s="344" t="str">
        <f>ROS!I6</f>
        <v/>
      </c>
      <c r="K131" s="281"/>
      <c r="L131" s="281"/>
      <c r="M131" s="309" t="str">
        <f>ROS!J6</f>
        <v/>
      </c>
      <c r="N131" s="281"/>
      <c r="O131" s="309" t="str">
        <f>ROS!K6</f>
        <v/>
      </c>
      <c r="P131" s="314"/>
      <c r="Q131" s="314"/>
      <c r="R131" s="314"/>
      <c r="S131" s="314"/>
      <c r="T131" s="314"/>
      <c r="U131" s="314"/>
      <c r="V131" s="314"/>
      <c r="W131" s="314"/>
      <c r="X131" s="314"/>
      <c r="Y131" s="314"/>
      <c r="Z131" s="314"/>
      <c r="AA131" s="314"/>
      <c r="AB131" s="314"/>
      <c r="AC131" s="314"/>
      <c r="AD131" s="313"/>
      <c r="AE131" s="314"/>
      <c r="AF131" s="314"/>
      <c r="AG131" s="314"/>
      <c r="AH131" s="314"/>
    </row>
    <row r="132" ht="30.0" hidden="1" customHeight="1">
      <c r="A132" s="300"/>
      <c r="B132" s="309" t="str">
        <f>ROS!C7</f>
        <v/>
      </c>
      <c r="C132" s="281"/>
      <c r="D132" s="309" t="str">
        <f>ROS!D7</f>
        <v/>
      </c>
      <c r="E132" s="309">
        <f>IF(ROS!E7="",0,ROS!E7&amp;" / "&amp;ROS!F7)</f>
        <v>0</v>
      </c>
      <c r="F132" s="281"/>
      <c r="G132" s="281"/>
      <c r="H132" s="344" t="str">
        <f>ROS!H7</f>
        <v/>
      </c>
      <c r="I132" s="281"/>
      <c r="J132" s="344" t="str">
        <f>ROS!I7</f>
        <v/>
      </c>
      <c r="K132" s="281"/>
      <c r="L132" s="281"/>
      <c r="M132" s="309" t="str">
        <f>ROS!J7</f>
        <v/>
      </c>
      <c r="N132" s="281"/>
      <c r="O132" s="309" t="str">
        <f>ROS!K7</f>
        <v/>
      </c>
      <c r="P132" s="314"/>
      <c r="Q132" s="314"/>
      <c r="R132" s="314"/>
      <c r="S132" s="314"/>
      <c r="T132" s="314"/>
      <c r="U132" s="314"/>
      <c r="V132" s="314"/>
      <c r="W132" s="314"/>
      <c r="X132" s="314"/>
      <c r="Y132" s="314"/>
      <c r="Z132" s="314"/>
      <c r="AA132" s="314"/>
      <c r="AB132" s="314"/>
      <c r="AC132" s="314"/>
      <c r="AD132" s="313"/>
      <c r="AE132" s="314"/>
      <c r="AF132" s="314"/>
      <c r="AG132" s="314"/>
      <c r="AH132" s="314"/>
    </row>
    <row r="133" ht="30.0" hidden="1" customHeight="1">
      <c r="A133" s="300"/>
      <c r="B133" s="309" t="str">
        <f>ROS!C8</f>
        <v/>
      </c>
      <c r="C133" s="281"/>
      <c r="D133" s="309" t="str">
        <f>ROS!D8</f>
        <v/>
      </c>
      <c r="E133" s="309">
        <f>IF(ROS!E8="",0,ROS!E8&amp;" / "&amp;ROS!F8)</f>
        <v>0</v>
      </c>
      <c r="F133" s="281"/>
      <c r="G133" s="281"/>
      <c r="H133" s="344" t="str">
        <f>ROS!H8</f>
        <v/>
      </c>
      <c r="I133" s="281"/>
      <c r="J133" s="344" t="str">
        <f>ROS!I8</f>
        <v/>
      </c>
      <c r="K133" s="281"/>
      <c r="L133" s="281"/>
      <c r="M133" s="309" t="str">
        <f>ROS!J8</f>
        <v/>
      </c>
      <c r="N133" s="281"/>
      <c r="O133" s="309" t="str">
        <f>ROS!K8</f>
        <v/>
      </c>
      <c r="P133" s="314"/>
      <c r="Q133" s="314"/>
      <c r="R133" s="314"/>
      <c r="S133" s="314"/>
      <c r="T133" s="314"/>
      <c r="U133" s="314"/>
      <c r="V133" s="314"/>
      <c r="W133" s="314"/>
      <c r="X133" s="314"/>
      <c r="Y133" s="314"/>
      <c r="Z133" s="314"/>
      <c r="AA133" s="314"/>
      <c r="AB133" s="314"/>
      <c r="AC133" s="314"/>
      <c r="AD133" s="313"/>
      <c r="AE133" s="314"/>
      <c r="AF133" s="314"/>
      <c r="AG133" s="314"/>
      <c r="AH133" s="314"/>
    </row>
    <row r="134" ht="30.0" hidden="1" customHeight="1">
      <c r="A134" s="300"/>
      <c r="B134" s="324"/>
      <c r="C134" s="324"/>
      <c r="D134" s="324"/>
      <c r="E134" s="345"/>
      <c r="F134" s="345"/>
      <c r="G134" s="324"/>
      <c r="H134" s="324"/>
      <c r="I134" s="314"/>
      <c r="J134" s="314"/>
      <c r="K134" s="314"/>
      <c r="L134" s="314"/>
      <c r="M134" s="314"/>
      <c r="N134" s="314"/>
      <c r="O134" s="314"/>
      <c r="P134" s="314"/>
      <c r="Q134" s="314"/>
      <c r="R134" s="314"/>
      <c r="S134" s="314"/>
      <c r="T134" s="314"/>
      <c r="U134" s="314"/>
      <c r="V134" s="314"/>
      <c r="W134" s="314"/>
      <c r="X134" s="314"/>
      <c r="Y134" s="314"/>
      <c r="Z134" s="314"/>
      <c r="AA134" s="314"/>
      <c r="AB134" s="314"/>
      <c r="AC134" s="314"/>
      <c r="AD134" s="313"/>
      <c r="AE134" s="314"/>
      <c r="AF134" s="314"/>
      <c r="AG134" s="314"/>
      <c r="AH134" s="314"/>
    </row>
    <row r="135" ht="49.5" hidden="1" customHeight="1">
      <c r="A135" s="300"/>
      <c r="B135" s="289" t="s">
        <v>421</v>
      </c>
      <c r="E135" s="290" t="str">
        <f>IF(SUM(COUNTBLANK(CIS!B4:B8))&gt;4,"未開通","已開通")</f>
        <v>未開通</v>
      </c>
      <c r="F135" s="323" t="str">
        <f>IF(E135="已開通","▷ 其他詳細項目請登入FiXo Portal確認","")</f>
        <v/>
      </c>
      <c r="G135" s="314"/>
      <c r="H135" s="314"/>
      <c r="I135" s="314"/>
      <c r="J135" s="314"/>
      <c r="K135" s="314"/>
      <c r="L135" s="314"/>
      <c r="M135" s="314"/>
      <c r="N135" s="314"/>
      <c r="O135" s="314"/>
      <c r="P135" s="314"/>
      <c r="Q135" s="314"/>
      <c r="R135" s="314"/>
      <c r="S135" s="314"/>
      <c r="T135" s="314"/>
      <c r="U135" s="314"/>
      <c r="V135" s="314"/>
      <c r="W135" s="314"/>
      <c r="X135" s="314"/>
      <c r="Y135" s="314"/>
      <c r="Z135" s="314"/>
      <c r="AA135" s="314"/>
      <c r="AB135" s="314"/>
      <c r="AC135" s="314"/>
      <c r="AD135" s="313"/>
      <c r="AE135" s="314"/>
      <c r="AF135" s="314"/>
      <c r="AG135" s="314"/>
      <c r="AH135" s="314"/>
    </row>
    <row r="136" ht="30.0" hidden="1" customHeight="1">
      <c r="A136" s="300"/>
      <c r="B136" s="297" t="s">
        <v>213</v>
      </c>
      <c r="C136" s="298"/>
      <c r="D136" s="297" t="s">
        <v>422</v>
      </c>
      <c r="E136" s="298"/>
      <c r="F136" s="298"/>
      <c r="G136" s="299" t="s">
        <v>423</v>
      </c>
      <c r="H136" s="298"/>
      <c r="I136" s="298"/>
      <c r="J136" s="299" t="s">
        <v>424</v>
      </c>
      <c r="K136" s="298"/>
      <c r="L136" s="299" t="s">
        <v>361</v>
      </c>
      <c r="M136" s="298"/>
      <c r="N136" s="298"/>
      <c r="O136" s="298"/>
      <c r="P136" s="298"/>
      <c r="Q136" s="298"/>
      <c r="R136" s="298"/>
      <c r="S136" s="298"/>
      <c r="T136" s="298"/>
      <c r="U136" s="298"/>
      <c r="V136" s="314"/>
      <c r="W136" s="314"/>
      <c r="X136" s="314"/>
      <c r="Y136" s="314"/>
      <c r="Z136" s="314"/>
      <c r="AA136" s="314"/>
      <c r="AB136" s="314"/>
      <c r="AC136" s="314"/>
      <c r="AD136" s="313"/>
      <c r="AE136" s="314"/>
      <c r="AF136" s="314"/>
      <c r="AG136" s="314"/>
      <c r="AH136" s="314"/>
    </row>
    <row r="137" ht="45.75" hidden="1" customHeight="1">
      <c r="A137" s="300"/>
      <c r="B137" s="310" t="str">
        <f>CIS!B4</f>
        <v/>
      </c>
      <c r="C137" s="281"/>
      <c r="D137" s="310" t="str">
        <f>IF(CIS!B4="","","Master："&amp;CIS!H4&amp;" ("&amp;CIS!I4&amp;")"&amp;CHAR(10)&amp;"Work："&amp;CIS!C4&amp;" ("&amp;CIS!D4&amp;")")</f>
        <v/>
      </c>
      <c r="E137" s="281"/>
      <c r="F137" s="281"/>
      <c r="G137" s="346" t="str">
        <f>IF(CIS!B4="","",CIS!E4&amp;" / "&amp;CIS!F4&amp;" ("&amp;CIS!D4&amp;")")</f>
        <v/>
      </c>
      <c r="H137" s="281"/>
      <c r="I137" s="281"/>
      <c r="J137" s="333" t="str">
        <f>IF(CIS!B4="","",CIS!L4)</f>
        <v/>
      </c>
      <c r="K137" s="307"/>
      <c r="L137" s="333" t="str">
        <f>IF(CIS!B4="","",CIS!P4)</f>
        <v/>
      </c>
      <c r="M137" s="307"/>
      <c r="N137" s="307"/>
      <c r="O137" s="307"/>
      <c r="P137" s="307"/>
      <c r="Q137" s="307"/>
      <c r="R137" s="307"/>
      <c r="S137" s="307"/>
      <c r="T137" s="307"/>
      <c r="U137" s="307"/>
      <c r="V137" s="314"/>
      <c r="W137" s="314"/>
      <c r="X137" s="314"/>
      <c r="Y137" s="314"/>
      <c r="Z137" s="314"/>
      <c r="AA137" s="314"/>
      <c r="AB137" s="314"/>
      <c r="AC137" s="314"/>
      <c r="AD137" s="313"/>
      <c r="AE137" s="314"/>
      <c r="AF137" s="314"/>
      <c r="AG137" s="314"/>
      <c r="AH137" s="314"/>
    </row>
    <row r="138" ht="45.75" hidden="1" customHeight="1">
      <c r="A138" s="300"/>
      <c r="B138" s="310" t="str">
        <f>CIS!B5</f>
        <v/>
      </c>
      <c r="C138" s="281"/>
      <c r="D138" s="310" t="str">
        <f>IF(CIS!B5="","","Master："&amp;CIS!H5&amp;" ("&amp;CIS!I5&amp;")"&amp;CHAR(10)&amp;"Work："&amp;CIS!C5&amp;" ("&amp;CIS!D5&amp;")")</f>
        <v/>
      </c>
      <c r="E138" s="281"/>
      <c r="F138" s="281"/>
      <c r="G138" s="346" t="str">
        <f>IF(CIS!B5="","",CIS!E5&amp;" / "&amp;CIS!F5&amp;" ("&amp;CIS!D5&amp;")")</f>
        <v/>
      </c>
      <c r="H138" s="281"/>
      <c r="I138" s="281"/>
      <c r="J138" s="315" t="str">
        <f>IF(CIS!B5="","",CIS!L5)</f>
        <v/>
      </c>
      <c r="K138" s="316"/>
      <c r="L138" s="315" t="str">
        <f>IF(CIS!B5="","",CIS!P5)</f>
        <v/>
      </c>
      <c r="M138" s="316"/>
      <c r="N138" s="316"/>
      <c r="O138" s="316"/>
      <c r="P138" s="316"/>
      <c r="Q138" s="316"/>
      <c r="R138" s="316"/>
      <c r="S138" s="316"/>
      <c r="T138" s="316"/>
      <c r="U138" s="316"/>
      <c r="V138" s="314"/>
      <c r="W138" s="314"/>
      <c r="X138" s="314"/>
      <c r="Y138" s="314"/>
      <c r="Z138" s="314"/>
      <c r="AA138" s="314"/>
      <c r="AB138" s="314"/>
      <c r="AC138" s="314"/>
      <c r="AD138" s="313"/>
      <c r="AE138" s="314"/>
      <c r="AF138" s="314"/>
      <c r="AG138" s="314"/>
      <c r="AH138" s="314"/>
    </row>
    <row r="139" ht="45.75" hidden="1" customHeight="1">
      <c r="A139" s="300"/>
      <c r="B139" s="310" t="str">
        <f>CIS!B6</f>
        <v/>
      </c>
      <c r="C139" s="281"/>
      <c r="D139" s="310" t="str">
        <f>IF(CIS!B6="","","Master："&amp;CIS!H6&amp;" ("&amp;CIS!I6&amp;")"&amp;CHAR(10)&amp;"Work："&amp;CIS!C6&amp;" ("&amp;CIS!D6&amp;")")</f>
        <v/>
      </c>
      <c r="E139" s="281"/>
      <c r="F139" s="281"/>
      <c r="G139" s="346" t="str">
        <f>IF(CIS!B6="","",CIS!E6&amp;" / "&amp;CIS!F6&amp;" ("&amp;CIS!D6&amp;")")</f>
        <v/>
      </c>
      <c r="H139" s="281"/>
      <c r="I139" s="281"/>
      <c r="J139" s="315" t="str">
        <f>IF(CIS!B6="","",CIS!L6)</f>
        <v/>
      </c>
      <c r="K139" s="316"/>
      <c r="L139" s="315" t="str">
        <f>IF(CIS!B6="","",CIS!P6)</f>
        <v/>
      </c>
      <c r="M139" s="316"/>
      <c r="N139" s="316"/>
      <c r="O139" s="316"/>
      <c r="P139" s="316"/>
      <c r="Q139" s="316"/>
      <c r="R139" s="316"/>
      <c r="S139" s="316"/>
      <c r="T139" s="316"/>
      <c r="U139" s="316"/>
      <c r="V139" s="314"/>
      <c r="W139" s="314"/>
      <c r="X139" s="314"/>
      <c r="Y139" s="314"/>
      <c r="Z139" s="314"/>
      <c r="AA139" s="314"/>
      <c r="AB139" s="314"/>
      <c r="AC139" s="314"/>
      <c r="AD139" s="313"/>
      <c r="AE139" s="314"/>
      <c r="AF139" s="314"/>
      <c r="AG139" s="314"/>
      <c r="AH139" s="314"/>
    </row>
    <row r="140" ht="45.75" hidden="1" customHeight="1">
      <c r="A140" s="300"/>
      <c r="B140" s="310" t="str">
        <f>CIS!B7</f>
        <v/>
      </c>
      <c r="C140" s="281"/>
      <c r="D140" s="310" t="str">
        <f>IF(CIS!B7="","","Master："&amp;CIS!H7&amp;" ("&amp;CIS!I7&amp;")"&amp;CHAR(10)&amp;"Work："&amp;CIS!C7&amp;" ("&amp;CIS!D7&amp;")")</f>
        <v/>
      </c>
      <c r="E140" s="281"/>
      <c r="F140" s="281"/>
      <c r="G140" s="346" t="str">
        <f>IF(CIS!B7="","",CIS!E7&amp;" / "&amp;CIS!F7&amp;" ("&amp;CIS!D7&amp;")")</f>
        <v/>
      </c>
      <c r="H140" s="281"/>
      <c r="I140" s="281"/>
      <c r="J140" s="315" t="str">
        <f>IF(CIS!B7="","",CIS!L7)</f>
        <v/>
      </c>
      <c r="K140" s="316"/>
      <c r="L140" s="315" t="str">
        <f>IF(CIS!B7="","",CIS!P7)</f>
        <v/>
      </c>
      <c r="M140" s="316"/>
      <c r="N140" s="316"/>
      <c r="O140" s="316"/>
      <c r="P140" s="316"/>
      <c r="Q140" s="316"/>
      <c r="R140" s="316"/>
      <c r="S140" s="316"/>
      <c r="T140" s="316"/>
      <c r="U140" s="316"/>
      <c r="V140" s="314"/>
      <c r="W140" s="314"/>
      <c r="X140" s="314"/>
      <c r="Y140" s="314"/>
      <c r="Z140" s="314"/>
      <c r="AA140" s="314"/>
      <c r="AB140" s="314"/>
      <c r="AC140" s="314"/>
      <c r="AD140" s="313"/>
      <c r="AE140" s="314"/>
      <c r="AF140" s="314"/>
      <c r="AG140" s="314"/>
      <c r="AH140" s="314"/>
    </row>
    <row r="141" ht="45.75" hidden="1" customHeight="1">
      <c r="A141" s="300"/>
      <c r="B141" s="310" t="str">
        <f>CIS!B8</f>
        <v/>
      </c>
      <c r="C141" s="281"/>
      <c r="D141" s="310" t="str">
        <f>IF(CIS!B8="","","Master："&amp;CIS!H8&amp;" ("&amp;CIS!I8&amp;")"&amp;CHAR(10)&amp;"Work："&amp;CIS!C8&amp;" ("&amp;CIS!D8&amp;")")</f>
        <v/>
      </c>
      <c r="E141" s="281"/>
      <c r="F141" s="281"/>
      <c r="G141" s="346" t="str">
        <f>IF(CIS!B8="","",CIS!E8&amp;" / "&amp;CIS!F8&amp;" ("&amp;CIS!D8&amp;")")</f>
        <v/>
      </c>
      <c r="H141" s="281"/>
      <c r="I141" s="281"/>
      <c r="J141" s="315" t="str">
        <f>IF(CIS!B8="","",CIS!L8)</f>
        <v/>
      </c>
      <c r="K141" s="316"/>
      <c r="L141" s="315" t="str">
        <f>IF(CIS!B8="","",CIS!P8)</f>
        <v/>
      </c>
      <c r="M141" s="316"/>
      <c r="N141" s="316"/>
      <c r="O141" s="316"/>
      <c r="P141" s="316"/>
      <c r="Q141" s="316"/>
      <c r="R141" s="316"/>
      <c r="S141" s="316"/>
      <c r="T141" s="316"/>
      <c r="U141" s="316"/>
      <c r="V141" s="314"/>
      <c r="W141" s="314"/>
      <c r="X141" s="314"/>
      <c r="Y141" s="314"/>
      <c r="Z141" s="314"/>
      <c r="AA141" s="314"/>
      <c r="AB141" s="314"/>
      <c r="AC141" s="314"/>
      <c r="AD141" s="313"/>
      <c r="AE141" s="314"/>
      <c r="AF141" s="314"/>
      <c r="AG141" s="314"/>
      <c r="AH141" s="314"/>
    </row>
    <row r="142" ht="30.0" hidden="1" customHeight="1">
      <c r="A142" s="300"/>
      <c r="B142" s="325"/>
      <c r="C142" s="325"/>
      <c r="D142" s="325"/>
      <c r="E142" s="347"/>
      <c r="F142" s="347"/>
      <c r="G142" s="325"/>
      <c r="H142" s="325"/>
      <c r="I142" s="314"/>
      <c r="J142" s="314"/>
      <c r="K142" s="314"/>
      <c r="L142" s="314"/>
      <c r="M142" s="314"/>
      <c r="N142" s="314"/>
      <c r="O142" s="314"/>
      <c r="P142" s="325"/>
      <c r="S142" s="314"/>
      <c r="T142" s="314"/>
      <c r="U142" s="314"/>
      <c r="V142" s="314"/>
      <c r="W142" s="314"/>
      <c r="X142" s="314"/>
      <c r="Y142" s="314"/>
      <c r="Z142" s="314"/>
      <c r="AA142" s="314"/>
      <c r="AB142" s="314"/>
      <c r="AC142" s="314"/>
      <c r="AD142" s="313"/>
      <c r="AE142" s="314"/>
      <c r="AF142" s="314"/>
      <c r="AG142" s="314"/>
      <c r="AH142" s="314"/>
    </row>
    <row r="143" ht="49.5" hidden="1" customHeight="1">
      <c r="A143" s="300"/>
      <c r="B143" s="289" t="s">
        <v>425</v>
      </c>
      <c r="E143" s="290" t="str">
        <f>IF(SUM(COUNTBLANK(CIS!B14:B18))&gt;4,"未開通","已開通")</f>
        <v>未開通</v>
      </c>
      <c r="F143" s="314"/>
      <c r="G143" s="314"/>
      <c r="H143" s="314"/>
      <c r="I143" s="314"/>
      <c r="J143" s="314"/>
      <c r="K143" s="314"/>
      <c r="L143" s="314"/>
      <c r="M143" s="314"/>
      <c r="N143" s="314"/>
      <c r="O143" s="314"/>
      <c r="P143" s="314"/>
      <c r="Q143" s="314"/>
      <c r="R143" s="314"/>
      <c r="S143" s="314"/>
      <c r="T143" s="314"/>
      <c r="U143" s="314"/>
      <c r="V143" s="314"/>
      <c r="W143" s="314"/>
      <c r="X143" s="314"/>
      <c r="Y143" s="314"/>
      <c r="Z143" s="314"/>
      <c r="AA143" s="314"/>
      <c r="AB143" s="314"/>
      <c r="AC143" s="314"/>
      <c r="AD143" s="313"/>
      <c r="AE143" s="314"/>
      <c r="AF143" s="314"/>
      <c r="AG143" s="314"/>
      <c r="AH143" s="314"/>
    </row>
    <row r="144" ht="30.0" hidden="1" customHeight="1">
      <c r="A144" s="274"/>
      <c r="B144" s="297" t="s">
        <v>426</v>
      </c>
      <c r="C144" s="298"/>
      <c r="D144" s="297" t="s">
        <v>427</v>
      </c>
      <c r="E144" s="298"/>
      <c r="F144" s="297" t="s">
        <v>328</v>
      </c>
      <c r="G144" s="298"/>
      <c r="H144" s="297" t="s">
        <v>157</v>
      </c>
      <c r="I144" s="298"/>
      <c r="J144" s="297" t="s">
        <v>428</v>
      </c>
      <c r="K144" s="298"/>
      <c r="L144" s="298"/>
      <c r="M144" s="298"/>
      <c r="N144" s="297" t="s">
        <v>361</v>
      </c>
      <c r="O144" s="298"/>
      <c r="P144" s="298"/>
      <c r="Q144" s="298"/>
      <c r="R144" s="298"/>
      <c r="S144" s="298"/>
      <c r="T144" s="314"/>
      <c r="U144" s="314"/>
      <c r="V144" s="314"/>
      <c r="W144" s="314"/>
      <c r="X144" s="314"/>
      <c r="Y144" s="314"/>
      <c r="Z144" s="314"/>
      <c r="AA144" s="314"/>
      <c r="AB144" s="314"/>
      <c r="AC144" s="314"/>
      <c r="AD144" s="275"/>
      <c r="AE144" s="48"/>
      <c r="AF144" s="48"/>
      <c r="AG144" s="48"/>
      <c r="AH144" s="48"/>
    </row>
    <row r="145" ht="21.75" hidden="1" customHeight="1">
      <c r="A145" s="274"/>
      <c r="B145" s="333" t="str">
        <f>CIS!B14</f>
        <v/>
      </c>
      <c r="C145" s="307"/>
      <c r="D145" s="333" t="str">
        <f>CIS!E14</f>
        <v/>
      </c>
      <c r="E145" s="307"/>
      <c r="F145" s="333" t="str">
        <f>CIS!C14</f>
        <v/>
      </c>
      <c r="G145" s="307"/>
      <c r="H145" s="333" t="str">
        <f>CIS!K14</f>
        <v/>
      </c>
      <c r="I145" s="307"/>
      <c r="J145" s="333" t="str">
        <f>IF(CIS!B14="","","admin / "&amp;CIS!J14)</f>
        <v/>
      </c>
      <c r="K145" s="307"/>
      <c r="L145" s="307"/>
      <c r="M145" s="307"/>
      <c r="N145" s="333" t="str">
        <f>IF(CIS!B14="","","https://"&amp;CIS!M14)</f>
        <v/>
      </c>
      <c r="O145" s="307"/>
      <c r="P145" s="307"/>
      <c r="Q145" s="307"/>
      <c r="R145" s="307"/>
      <c r="S145" s="307"/>
      <c r="T145" s="314"/>
      <c r="U145" s="314"/>
      <c r="V145" s="314"/>
      <c r="W145" s="314"/>
      <c r="X145" s="314"/>
      <c r="Y145" s="314"/>
      <c r="Z145" s="314"/>
      <c r="AA145" s="314"/>
      <c r="AB145" s="314"/>
      <c r="AC145" s="314"/>
      <c r="AD145" s="275"/>
      <c r="AE145" s="48"/>
      <c r="AF145" s="48"/>
      <c r="AG145" s="48"/>
      <c r="AH145" s="48"/>
    </row>
    <row r="146" ht="21.75" hidden="1" customHeight="1">
      <c r="A146" s="274"/>
      <c r="B146" s="310" t="str">
        <f>CIS!B15</f>
        <v/>
      </c>
      <c r="C146" s="281"/>
      <c r="D146" s="310" t="str">
        <f>CIS!E15</f>
        <v/>
      </c>
      <c r="E146" s="281"/>
      <c r="F146" s="315" t="str">
        <f>CIS!C15</f>
        <v/>
      </c>
      <c r="G146" s="316"/>
      <c r="H146" s="315" t="str">
        <f>CIS!K15</f>
        <v/>
      </c>
      <c r="I146" s="316"/>
      <c r="J146" s="315" t="str">
        <f>IF(CIS!B15="","","admin / "&amp;CIS!J15)</f>
        <v/>
      </c>
      <c r="K146" s="316"/>
      <c r="L146" s="316"/>
      <c r="M146" s="316"/>
      <c r="N146" s="315" t="str">
        <f>IF(CIS!B15="","","https://"&amp;CIS!M15)</f>
        <v/>
      </c>
      <c r="O146" s="316"/>
      <c r="P146" s="316"/>
      <c r="Q146" s="316"/>
      <c r="R146" s="316"/>
      <c r="S146" s="316"/>
      <c r="T146" s="314"/>
      <c r="U146" s="314"/>
      <c r="V146" s="314"/>
      <c r="W146" s="314"/>
      <c r="X146" s="314"/>
      <c r="Y146" s="314"/>
      <c r="Z146" s="314"/>
      <c r="AA146" s="314"/>
      <c r="AB146" s="314"/>
      <c r="AC146" s="314"/>
      <c r="AD146" s="275"/>
      <c r="AE146" s="48"/>
      <c r="AF146" s="48"/>
      <c r="AG146" s="48"/>
      <c r="AH146" s="48"/>
    </row>
    <row r="147" ht="21.75" hidden="1" customHeight="1">
      <c r="A147" s="274"/>
      <c r="B147" s="310" t="str">
        <f>CIS!B16</f>
        <v/>
      </c>
      <c r="C147" s="281"/>
      <c r="D147" s="310" t="str">
        <f>CIS!E16</f>
        <v/>
      </c>
      <c r="E147" s="281"/>
      <c r="F147" s="315" t="str">
        <f>CIS!C16</f>
        <v/>
      </c>
      <c r="G147" s="316"/>
      <c r="H147" s="315" t="str">
        <f>CIS!K16</f>
        <v/>
      </c>
      <c r="I147" s="316"/>
      <c r="J147" s="315" t="str">
        <f>IF(CIS!B16="","","admin / "&amp;CIS!J16)</f>
        <v/>
      </c>
      <c r="K147" s="316"/>
      <c r="L147" s="316"/>
      <c r="M147" s="316"/>
      <c r="N147" s="315"/>
      <c r="O147" s="316"/>
      <c r="P147" s="316"/>
      <c r="Q147" s="316"/>
      <c r="R147" s="316"/>
      <c r="S147" s="316"/>
      <c r="T147" s="314"/>
      <c r="U147" s="314"/>
      <c r="V147" s="314"/>
      <c r="W147" s="314"/>
      <c r="X147" s="314"/>
      <c r="Y147" s="314"/>
      <c r="Z147" s="314"/>
      <c r="AA147" s="314"/>
      <c r="AB147" s="314"/>
      <c r="AC147" s="314"/>
      <c r="AD147" s="275"/>
      <c r="AE147" s="48"/>
      <c r="AF147" s="48"/>
      <c r="AG147" s="48"/>
      <c r="AH147" s="48"/>
    </row>
    <row r="148" ht="21.75" hidden="1" customHeight="1">
      <c r="A148" s="274"/>
      <c r="B148" s="310" t="str">
        <f>CIS!B17</f>
        <v/>
      </c>
      <c r="C148" s="281"/>
      <c r="D148" s="310" t="str">
        <f>CIS!E17</f>
        <v/>
      </c>
      <c r="E148" s="281"/>
      <c r="F148" s="315" t="str">
        <f>CIS!C17</f>
        <v/>
      </c>
      <c r="G148" s="316"/>
      <c r="H148" s="315" t="str">
        <f>CIS!K17</f>
        <v/>
      </c>
      <c r="I148" s="316"/>
      <c r="J148" s="315" t="str">
        <f>IF(CIS!B17="","","admin / "&amp;CIS!J17)</f>
        <v/>
      </c>
      <c r="K148" s="316"/>
      <c r="L148" s="316"/>
      <c r="M148" s="316"/>
      <c r="N148" s="315"/>
      <c r="O148" s="316"/>
      <c r="P148" s="316"/>
      <c r="Q148" s="316"/>
      <c r="R148" s="316"/>
      <c r="S148" s="316"/>
      <c r="T148" s="314"/>
      <c r="U148" s="314"/>
      <c r="V148" s="314"/>
      <c r="W148" s="314"/>
      <c r="X148" s="314"/>
      <c r="Y148" s="314"/>
      <c r="Z148" s="314"/>
      <c r="AA148" s="314"/>
      <c r="AB148" s="314"/>
      <c r="AC148" s="314"/>
      <c r="AD148" s="275"/>
      <c r="AE148" s="48"/>
      <c r="AF148" s="48"/>
      <c r="AG148" s="48"/>
      <c r="AH148" s="48"/>
    </row>
    <row r="149" ht="21.75" hidden="1" customHeight="1">
      <c r="A149" s="274"/>
      <c r="B149" s="310" t="str">
        <f>CIS!B18</f>
        <v/>
      </c>
      <c r="C149" s="281"/>
      <c r="D149" s="310" t="str">
        <f>CIS!E18</f>
        <v/>
      </c>
      <c r="E149" s="281"/>
      <c r="F149" s="315" t="str">
        <f>CIS!C18</f>
        <v/>
      </c>
      <c r="G149" s="316"/>
      <c r="H149" s="315" t="str">
        <f>CIS!K18</f>
        <v/>
      </c>
      <c r="I149" s="316"/>
      <c r="J149" s="315" t="str">
        <f>IF(CIS!B18="","","admin / "&amp;CIS!J18)</f>
        <v/>
      </c>
      <c r="K149" s="316"/>
      <c r="L149" s="316"/>
      <c r="M149" s="316"/>
      <c r="N149" s="315"/>
      <c r="O149" s="316"/>
      <c r="P149" s="316"/>
      <c r="Q149" s="316"/>
      <c r="R149" s="316"/>
      <c r="S149" s="316"/>
      <c r="T149" s="314"/>
      <c r="U149" s="314"/>
      <c r="V149" s="314"/>
      <c r="W149" s="314"/>
      <c r="X149" s="314"/>
      <c r="Y149" s="314"/>
      <c r="Z149" s="314"/>
      <c r="AA149" s="314"/>
      <c r="AB149" s="314"/>
      <c r="AC149" s="314"/>
      <c r="AD149" s="275"/>
      <c r="AE149" s="48"/>
      <c r="AF149" s="48"/>
      <c r="AG149" s="48"/>
      <c r="AH149" s="48"/>
    </row>
    <row r="150" ht="18.0" hidden="1" customHeight="1">
      <c r="A150" s="274"/>
      <c r="B150" s="325" t="str">
        <f>CIS!B18</f>
        <v/>
      </c>
      <c r="D150" s="325" t="str">
        <f>CIS!C18</f>
        <v/>
      </c>
      <c r="F150" s="325" t="str">
        <f>CIS!K18</f>
        <v/>
      </c>
      <c r="H150" s="325" t="str">
        <f>CIS!D18</f>
        <v/>
      </c>
      <c r="J150" s="325" t="str">
        <f>IF(CIS!B18="","",IF(CIS!E18="Enable","https://"&amp;CIS!N18,"Dashboard Disable"))</f>
        <v/>
      </c>
      <c r="M150" s="347"/>
      <c r="O150" s="314"/>
      <c r="P150" s="314"/>
      <c r="Q150" s="314"/>
      <c r="R150" s="314"/>
      <c r="S150" s="314"/>
      <c r="T150" s="314"/>
      <c r="U150" s="314"/>
      <c r="V150" s="314"/>
      <c r="W150" s="314"/>
      <c r="X150" s="314"/>
      <c r="Y150" s="314"/>
      <c r="Z150" s="314"/>
      <c r="AA150" s="314"/>
      <c r="AB150" s="48"/>
      <c r="AC150" s="48"/>
      <c r="AD150" s="275"/>
      <c r="AE150" s="48"/>
      <c r="AF150" s="48"/>
      <c r="AG150" s="48"/>
      <c r="AH150" s="48"/>
    </row>
    <row r="151" ht="49.5" hidden="1" customHeight="1">
      <c r="A151" s="300"/>
      <c r="B151" s="289" t="s">
        <v>429</v>
      </c>
      <c r="E151" s="290" t="str">
        <f>IF(SUM(COUNTBLANK(CIS!B24:B28))&gt;4,"未開通","已開通")</f>
        <v>未開通</v>
      </c>
      <c r="F151" s="314"/>
      <c r="G151" s="314"/>
      <c r="H151" s="314"/>
      <c r="I151" s="314"/>
      <c r="J151" s="314"/>
      <c r="K151" s="314"/>
      <c r="L151" s="314"/>
      <c r="M151" s="314"/>
      <c r="N151" s="314"/>
      <c r="O151" s="314"/>
      <c r="P151" s="314"/>
      <c r="Q151" s="314"/>
      <c r="R151" s="314"/>
      <c r="S151" s="314"/>
      <c r="T151" s="314"/>
      <c r="U151" s="314"/>
      <c r="V151" s="314"/>
      <c r="W151" s="314"/>
      <c r="X151" s="314"/>
      <c r="Y151" s="314"/>
      <c r="Z151" s="314"/>
      <c r="AA151" s="314"/>
      <c r="AB151" s="314"/>
      <c r="AC151" s="314"/>
      <c r="AD151" s="313"/>
      <c r="AE151" s="314"/>
      <c r="AF151" s="314"/>
      <c r="AG151" s="314"/>
      <c r="AH151" s="314"/>
    </row>
    <row r="152" ht="30.0" hidden="1" customHeight="1">
      <c r="A152" s="274"/>
      <c r="B152" s="297" t="s">
        <v>426</v>
      </c>
      <c r="C152" s="298"/>
      <c r="D152" s="297" t="s">
        <v>328</v>
      </c>
      <c r="E152" s="298"/>
      <c r="F152" s="297" t="s">
        <v>157</v>
      </c>
      <c r="G152" s="298"/>
      <c r="H152" s="297" t="s">
        <v>428</v>
      </c>
      <c r="I152" s="298"/>
      <c r="J152" s="298"/>
      <c r="K152" s="298"/>
      <c r="L152" s="297" t="s">
        <v>361</v>
      </c>
      <c r="M152" s="298"/>
      <c r="N152" s="298"/>
      <c r="O152" s="298"/>
      <c r="P152" s="298"/>
      <c r="Q152" s="298"/>
      <c r="R152" s="314"/>
      <c r="S152" s="314"/>
      <c r="T152" s="314"/>
      <c r="U152" s="314"/>
      <c r="V152" s="314"/>
      <c r="W152" s="314"/>
      <c r="X152" s="314"/>
      <c r="Y152" s="314"/>
      <c r="Z152" s="314"/>
      <c r="AA152" s="314"/>
      <c r="AB152" s="48"/>
      <c r="AC152" s="48"/>
      <c r="AD152" s="275"/>
      <c r="AE152" s="48"/>
      <c r="AF152" s="48"/>
      <c r="AG152" s="48"/>
      <c r="AH152" s="48"/>
    </row>
    <row r="153" ht="21.75" hidden="1" customHeight="1">
      <c r="A153" s="274"/>
      <c r="B153" s="310" t="str">
        <f>CIS!B24</f>
        <v/>
      </c>
      <c r="C153" s="281"/>
      <c r="D153" s="310" t="str">
        <f>CIS!C24</f>
        <v/>
      </c>
      <c r="E153" s="281"/>
      <c r="F153" s="333" t="str">
        <f>CIS!K24</f>
        <v/>
      </c>
      <c r="G153" s="307"/>
      <c r="H153" s="333" t="str">
        <f>IF(CIS!B24="","","admin / "&amp;CIS!J24)</f>
        <v/>
      </c>
      <c r="I153" s="307"/>
      <c r="J153" s="307"/>
      <c r="K153" s="307"/>
      <c r="L153" s="333" t="str">
        <f>IF(CIS!B24="","","https://"&amp;CIS!M24)</f>
        <v/>
      </c>
      <c r="M153" s="307"/>
      <c r="N153" s="307"/>
      <c r="O153" s="307"/>
      <c r="P153" s="307"/>
      <c r="Q153" s="307"/>
      <c r="R153" s="314"/>
      <c r="S153" s="314"/>
      <c r="T153" s="314"/>
      <c r="U153" s="314"/>
      <c r="V153" s="314"/>
      <c r="W153" s="314"/>
      <c r="X153" s="314"/>
      <c r="Y153" s="314"/>
      <c r="Z153" s="314"/>
      <c r="AA153" s="314"/>
      <c r="AB153" s="48"/>
      <c r="AC153" s="48"/>
      <c r="AD153" s="275"/>
      <c r="AE153" s="48"/>
      <c r="AF153" s="48"/>
      <c r="AG153" s="48"/>
      <c r="AH153" s="48"/>
    </row>
    <row r="154" ht="21.75" hidden="1" customHeight="1">
      <c r="A154" s="274"/>
      <c r="B154" s="310" t="str">
        <f>CIS!B25</f>
        <v/>
      </c>
      <c r="C154" s="281"/>
      <c r="D154" s="310" t="str">
        <f>CIS!C25</f>
        <v/>
      </c>
      <c r="E154" s="281"/>
      <c r="F154" s="315" t="str">
        <f>CIS!K25</f>
        <v/>
      </c>
      <c r="G154" s="316"/>
      <c r="H154" s="315" t="str">
        <f>IF(CIS!B25="","","admin / "&amp;CIS!J25)</f>
        <v/>
      </c>
      <c r="I154" s="316"/>
      <c r="J154" s="316"/>
      <c r="K154" s="316"/>
      <c r="L154" s="315" t="str">
        <f>IF(CIS!B25="","","https://"&amp;CIS!M25)</f>
        <v/>
      </c>
      <c r="M154" s="316"/>
      <c r="N154" s="316"/>
      <c r="O154" s="316"/>
      <c r="P154" s="316"/>
      <c r="Q154" s="316"/>
      <c r="R154" s="314"/>
      <c r="S154" s="314"/>
      <c r="T154" s="314"/>
      <c r="U154" s="314"/>
      <c r="V154" s="314"/>
      <c r="W154" s="314"/>
      <c r="X154" s="314"/>
      <c r="Y154" s="314"/>
      <c r="Z154" s="314"/>
      <c r="AA154" s="314"/>
      <c r="AB154" s="48"/>
      <c r="AC154" s="48"/>
      <c r="AD154" s="275"/>
      <c r="AE154" s="48"/>
      <c r="AF154" s="48"/>
      <c r="AG154" s="48"/>
      <c r="AH154" s="48"/>
    </row>
    <row r="155" ht="21.75" hidden="1" customHeight="1">
      <c r="A155" s="274"/>
      <c r="B155" s="310" t="str">
        <f>CIS!B26</f>
        <v/>
      </c>
      <c r="C155" s="281"/>
      <c r="D155" s="310" t="str">
        <f>CIS!C26</f>
        <v/>
      </c>
      <c r="E155" s="281"/>
      <c r="F155" s="315" t="str">
        <f>CIS!K26</f>
        <v/>
      </c>
      <c r="G155" s="316"/>
      <c r="H155" s="315" t="str">
        <f>IF(CIS!B26="","","admin / "&amp;CIS!J26)</f>
        <v/>
      </c>
      <c r="I155" s="316"/>
      <c r="J155" s="316"/>
      <c r="K155" s="316"/>
      <c r="L155" s="315" t="str">
        <f>IF(CIS!B26="","","https://"&amp;CIS!M26)</f>
        <v/>
      </c>
      <c r="M155" s="316"/>
      <c r="N155" s="316"/>
      <c r="O155" s="316"/>
      <c r="P155" s="316"/>
      <c r="Q155" s="316"/>
      <c r="R155" s="314"/>
      <c r="S155" s="314"/>
      <c r="T155" s="314"/>
      <c r="U155" s="314"/>
      <c r="V155" s="314"/>
      <c r="W155" s="314"/>
      <c r="X155" s="314"/>
      <c r="Y155" s="314"/>
      <c r="Z155" s="314"/>
      <c r="AA155" s="314"/>
      <c r="AB155" s="48"/>
      <c r="AC155" s="48"/>
      <c r="AD155" s="275"/>
      <c r="AE155" s="48"/>
      <c r="AF155" s="48"/>
      <c r="AG155" s="48"/>
      <c r="AH155" s="48"/>
    </row>
    <row r="156" ht="21.75" hidden="1" customHeight="1">
      <c r="A156" s="274"/>
      <c r="B156" s="310" t="str">
        <f>CIS!B27</f>
        <v/>
      </c>
      <c r="C156" s="281"/>
      <c r="D156" s="310" t="str">
        <f>CIS!C27</f>
        <v/>
      </c>
      <c r="E156" s="281"/>
      <c r="F156" s="310" t="str">
        <f>CIS!K27</f>
        <v/>
      </c>
      <c r="G156" s="281"/>
      <c r="H156" s="310" t="str">
        <f>IF(CIS!B27="","","admin / "&amp;CIS!J27)</f>
        <v/>
      </c>
      <c r="I156" s="281"/>
      <c r="J156" s="281"/>
      <c r="K156" s="281"/>
      <c r="L156" s="310" t="str">
        <f>IF(CIS!B27="","","https://"&amp;CIS!M27)</f>
        <v/>
      </c>
      <c r="M156" s="281"/>
      <c r="N156" s="281"/>
      <c r="O156" s="281"/>
      <c r="P156" s="281"/>
      <c r="Q156" s="281"/>
      <c r="R156" s="314"/>
      <c r="S156" s="314"/>
      <c r="T156" s="314"/>
      <c r="U156" s="314"/>
      <c r="V156" s="314"/>
      <c r="W156" s="314"/>
      <c r="X156" s="314"/>
      <c r="Y156" s="314"/>
      <c r="Z156" s="314"/>
      <c r="AA156" s="314"/>
      <c r="AB156" s="48"/>
      <c r="AC156" s="48"/>
      <c r="AD156" s="275"/>
      <c r="AE156" s="48"/>
      <c r="AF156" s="48"/>
      <c r="AG156" s="48"/>
      <c r="AH156" s="48"/>
    </row>
    <row r="157" ht="21.75" hidden="1" customHeight="1">
      <c r="A157" s="274"/>
      <c r="B157" s="310" t="str">
        <f>CIS!B28</f>
        <v/>
      </c>
      <c r="C157" s="281"/>
      <c r="D157" s="310" t="str">
        <f>CIS!C28</f>
        <v/>
      </c>
      <c r="E157" s="281"/>
      <c r="F157" s="310" t="str">
        <f>CIS!K28</f>
        <v/>
      </c>
      <c r="G157" s="281"/>
      <c r="H157" s="310" t="str">
        <f>IF(CIS!B28="","","admin / "&amp;CIS!J28)</f>
        <v/>
      </c>
      <c r="I157" s="281"/>
      <c r="J157" s="281"/>
      <c r="K157" s="281"/>
      <c r="L157" s="310" t="str">
        <f>IF(CIS!B28="","","https://"&amp;CIS!M28)</f>
        <v/>
      </c>
      <c r="M157" s="281"/>
      <c r="N157" s="281"/>
      <c r="O157" s="281"/>
      <c r="P157" s="281"/>
      <c r="Q157" s="281"/>
      <c r="R157" s="314"/>
      <c r="S157" s="314"/>
      <c r="T157" s="314"/>
      <c r="U157" s="314"/>
      <c r="V157" s="314"/>
      <c r="W157" s="314"/>
      <c r="X157" s="314"/>
      <c r="Y157" s="314"/>
      <c r="Z157" s="314"/>
      <c r="AA157" s="314"/>
      <c r="AB157" s="48"/>
      <c r="AC157" s="48"/>
      <c r="AD157" s="275"/>
      <c r="AE157" s="48"/>
      <c r="AF157" s="48"/>
      <c r="AG157" s="48"/>
      <c r="AH157" s="48"/>
    </row>
    <row r="158" ht="18.0" hidden="1" customHeight="1">
      <c r="A158" s="274"/>
      <c r="B158" s="325"/>
      <c r="C158" s="325"/>
      <c r="D158" s="325"/>
      <c r="E158" s="325"/>
      <c r="F158" s="325" t="str">
        <f>CIS!K19</f>
        <v/>
      </c>
      <c r="H158" s="314"/>
      <c r="I158" s="314"/>
      <c r="J158" s="314"/>
      <c r="K158" s="314"/>
      <c r="L158" s="314"/>
      <c r="M158" s="314"/>
      <c r="N158" s="314"/>
      <c r="O158" s="314"/>
      <c r="P158" s="314"/>
      <c r="Q158" s="314"/>
      <c r="R158" s="314"/>
      <c r="S158" s="314"/>
      <c r="T158" s="314"/>
      <c r="U158" s="314"/>
      <c r="V158" s="314"/>
      <c r="W158" s="314"/>
      <c r="X158" s="314"/>
      <c r="Y158" s="314"/>
      <c r="Z158" s="314"/>
      <c r="AA158" s="314"/>
      <c r="AB158" s="48"/>
      <c r="AC158" s="48"/>
      <c r="AD158" s="275"/>
      <c r="AE158" s="48"/>
      <c r="AF158" s="48"/>
      <c r="AG158" s="48"/>
      <c r="AH158" s="48"/>
    </row>
    <row r="159" ht="49.5" hidden="1" customHeight="1">
      <c r="A159" s="274"/>
      <c r="B159" s="289" t="s">
        <v>430</v>
      </c>
      <c r="E159" s="290" t="str">
        <f>IF(SUM(COUNTBLANK(CMS!B4:B6))&gt;2,"未開通","已開通")</f>
        <v>未開通</v>
      </c>
      <c r="F159" s="325"/>
      <c r="G159" s="347"/>
      <c r="H159" s="314"/>
      <c r="I159" s="314"/>
      <c r="J159" s="314"/>
      <c r="K159" s="314"/>
      <c r="L159" s="314"/>
      <c r="M159" s="314"/>
      <c r="N159" s="314"/>
      <c r="O159" s="314"/>
      <c r="P159" s="314"/>
      <c r="Q159" s="314"/>
      <c r="R159" s="314"/>
      <c r="S159" s="314"/>
      <c r="T159" s="314"/>
      <c r="U159" s="314"/>
      <c r="V159" s="314"/>
      <c r="W159" s="314"/>
      <c r="X159" s="314"/>
      <c r="Y159" s="314"/>
      <c r="Z159" s="314"/>
      <c r="AA159" s="314"/>
      <c r="AB159" s="48"/>
      <c r="AC159" s="48"/>
      <c r="AD159" s="275"/>
      <c r="AE159" s="48"/>
      <c r="AF159" s="48"/>
      <c r="AG159" s="48"/>
      <c r="AH159" s="48"/>
    </row>
    <row r="160" ht="18.0" hidden="1" customHeight="1">
      <c r="A160" s="274"/>
      <c r="B160" s="297" t="s">
        <v>426</v>
      </c>
      <c r="C160" s="298"/>
      <c r="D160" s="297" t="s">
        <v>431</v>
      </c>
      <c r="E160" s="298"/>
      <c r="F160" s="298"/>
      <c r="G160" s="347"/>
      <c r="H160" s="314"/>
      <c r="I160" s="314"/>
      <c r="J160" s="314"/>
      <c r="K160" s="314"/>
      <c r="L160" s="314"/>
      <c r="M160" s="314"/>
      <c r="N160" s="314"/>
      <c r="O160" s="314"/>
      <c r="P160" s="314"/>
      <c r="Q160" s="314"/>
      <c r="R160" s="314"/>
      <c r="S160" s="314"/>
      <c r="T160" s="314"/>
      <c r="U160" s="314"/>
      <c r="V160" s="314"/>
      <c r="W160" s="314"/>
      <c r="X160" s="314"/>
      <c r="Y160" s="314"/>
      <c r="Z160" s="314"/>
      <c r="AA160" s="314"/>
      <c r="AB160" s="48"/>
      <c r="AC160" s="48"/>
      <c r="AD160" s="275"/>
      <c r="AE160" s="48"/>
      <c r="AF160" s="48"/>
      <c r="AG160" s="48"/>
      <c r="AH160" s="48"/>
    </row>
    <row r="161" ht="18.0" hidden="1" customHeight="1">
      <c r="A161" s="274"/>
      <c r="B161" s="310" t="str">
        <f>CMS!B4</f>
        <v/>
      </c>
      <c r="C161" s="281"/>
      <c r="D161" s="310" t="str">
        <f>CMS!E4</f>
        <v/>
      </c>
      <c r="E161" s="281"/>
      <c r="F161" s="281"/>
      <c r="G161" s="347"/>
      <c r="H161" s="314"/>
      <c r="I161" s="314"/>
      <c r="J161" s="314"/>
      <c r="K161" s="314"/>
      <c r="L161" s="314"/>
      <c r="M161" s="314"/>
      <c r="N161" s="314"/>
      <c r="O161" s="314"/>
      <c r="P161" s="314"/>
      <c r="Q161" s="314"/>
      <c r="R161" s="314"/>
      <c r="S161" s="314"/>
      <c r="T161" s="314"/>
      <c r="U161" s="314"/>
      <c r="V161" s="314"/>
      <c r="W161" s="314"/>
      <c r="X161" s="314"/>
      <c r="Y161" s="314"/>
      <c r="Z161" s="314"/>
      <c r="AA161" s="314"/>
      <c r="AB161" s="48"/>
      <c r="AC161" s="48"/>
      <c r="AD161" s="275"/>
      <c r="AE161" s="48"/>
      <c r="AF161" s="48"/>
      <c r="AG161" s="48"/>
      <c r="AH161" s="48"/>
    </row>
    <row r="162" ht="18.0" hidden="1" customHeight="1">
      <c r="A162" s="274"/>
      <c r="B162" s="310" t="str">
        <f>CMS!B5</f>
        <v/>
      </c>
      <c r="C162" s="281"/>
      <c r="D162" s="310" t="str">
        <f>CMS!E5</f>
        <v/>
      </c>
      <c r="E162" s="281"/>
      <c r="F162" s="281"/>
      <c r="G162" s="347"/>
      <c r="H162" s="314"/>
      <c r="I162" s="314"/>
      <c r="J162" s="314"/>
      <c r="K162" s="314"/>
      <c r="L162" s="314"/>
      <c r="M162" s="314"/>
      <c r="N162" s="314"/>
      <c r="O162" s="314"/>
      <c r="P162" s="314"/>
      <c r="Q162" s="314"/>
      <c r="R162" s="314"/>
      <c r="S162" s="314"/>
      <c r="T162" s="314"/>
      <c r="U162" s="314"/>
      <c r="V162" s="314"/>
      <c r="W162" s="314"/>
      <c r="X162" s="314"/>
      <c r="Y162" s="314"/>
      <c r="Z162" s="314"/>
      <c r="AA162" s="314"/>
      <c r="AB162" s="48"/>
      <c r="AC162" s="48"/>
      <c r="AD162" s="275"/>
      <c r="AE162" s="48"/>
      <c r="AF162" s="48"/>
      <c r="AG162" s="48"/>
      <c r="AH162" s="48"/>
    </row>
    <row r="163" ht="18.0" hidden="1" customHeight="1">
      <c r="A163" s="274"/>
      <c r="B163" s="310" t="str">
        <f>CMS!B6</f>
        <v/>
      </c>
      <c r="C163" s="281"/>
      <c r="D163" s="310" t="str">
        <f>CMS!E6</f>
        <v/>
      </c>
      <c r="E163" s="281"/>
      <c r="F163" s="281"/>
      <c r="G163" s="347"/>
      <c r="H163" s="314"/>
      <c r="I163" s="314"/>
      <c r="J163" s="314"/>
      <c r="K163" s="314"/>
      <c r="L163" s="314"/>
      <c r="M163" s="314"/>
      <c r="N163" s="314"/>
      <c r="O163" s="314"/>
      <c r="P163" s="314"/>
      <c r="Q163" s="314"/>
      <c r="R163" s="314"/>
      <c r="S163" s="314"/>
      <c r="T163" s="314"/>
      <c r="U163" s="314"/>
      <c r="V163" s="314"/>
      <c r="W163" s="314"/>
      <c r="X163" s="314"/>
      <c r="Y163" s="314"/>
      <c r="Z163" s="314"/>
      <c r="AA163" s="314"/>
      <c r="AB163" s="48"/>
      <c r="AC163" s="48"/>
      <c r="AD163" s="275"/>
      <c r="AE163" s="48"/>
      <c r="AF163" s="48"/>
      <c r="AG163" s="48"/>
      <c r="AH163" s="48"/>
    </row>
    <row r="164" ht="18.0" hidden="1" customHeight="1">
      <c r="A164" s="274"/>
      <c r="B164" s="325"/>
      <c r="C164" s="325"/>
      <c r="D164" s="325"/>
      <c r="E164" s="325"/>
      <c r="F164" s="325"/>
      <c r="G164" s="347"/>
      <c r="H164" s="314"/>
      <c r="I164" s="314"/>
      <c r="J164" s="314"/>
      <c r="K164" s="314"/>
      <c r="L164" s="314"/>
      <c r="M164" s="314"/>
      <c r="N164" s="314"/>
      <c r="O164" s="314"/>
      <c r="P164" s="314"/>
      <c r="Q164" s="314"/>
      <c r="R164" s="314"/>
      <c r="S164" s="314"/>
      <c r="T164" s="314"/>
      <c r="U164" s="314"/>
      <c r="V164" s="314"/>
      <c r="W164" s="314"/>
      <c r="X164" s="314"/>
      <c r="Y164" s="314"/>
      <c r="Z164" s="314"/>
      <c r="AA164" s="314"/>
      <c r="AB164" s="48"/>
      <c r="AC164" s="48"/>
      <c r="AD164" s="275"/>
      <c r="AE164" s="48"/>
      <c r="AF164" s="48"/>
      <c r="AG164" s="48"/>
      <c r="AH164" s="48"/>
    </row>
    <row r="165" ht="49.5" hidden="1" customHeight="1">
      <c r="A165" s="274"/>
      <c r="B165" s="289" t="s">
        <v>432</v>
      </c>
      <c r="E165" s="290" t="str">
        <f>IF(SUM(COUNTBLANK(BDS!B4:B8))&gt;4,"未開通","已開通")</f>
        <v>未開通</v>
      </c>
      <c r="F165" s="325"/>
      <c r="G165" s="347"/>
      <c r="H165" s="314"/>
      <c r="I165" s="314"/>
      <c r="J165" s="314"/>
      <c r="K165" s="314"/>
      <c r="L165" s="314"/>
      <c r="M165" s="314"/>
      <c r="N165" s="314"/>
      <c r="O165" s="314"/>
      <c r="P165" s="314"/>
      <c r="Q165" s="314"/>
      <c r="R165" s="314"/>
      <c r="S165" s="314"/>
      <c r="T165" s="314"/>
      <c r="U165" s="314"/>
      <c r="V165" s="314"/>
      <c r="W165" s="314"/>
      <c r="X165" s="314"/>
      <c r="Y165" s="314"/>
      <c r="Z165" s="314"/>
      <c r="AA165" s="314"/>
      <c r="AB165" s="48"/>
      <c r="AC165" s="48"/>
      <c r="AD165" s="275"/>
      <c r="AE165" s="48"/>
      <c r="AF165" s="48"/>
      <c r="AG165" s="48"/>
      <c r="AH165" s="48"/>
    </row>
    <row r="166" ht="18.0" hidden="1" customHeight="1">
      <c r="A166" s="274"/>
      <c r="B166" s="297" t="s">
        <v>213</v>
      </c>
      <c r="C166" s="298"/>
      <c r="D166" s="297" t="s">
        <v>5</v>
      </c>
      <c r="E166" s="298"/>
      <c r="F166" s="297" t="s">
        <v>433</v>
      </c>
      <c r="G166" s="298"/>
      <c r="H166" s="297" t="s">
        <v>144</v>
      </c>
      <c r="I166" s="298"/>
      <c r="J166" s="297" t="s">
        <v>434</v>
      </c>
      <c r="K166" s="298"/>
      <c r="L166" s="298"/>
      <c r="M166" s="298"/>
      <c r="N166" s="297" t="s">
        <v>435</v>
      </c>
      <c r="O166" s="298"/>
      <c r="P166" s="298"/>
      <c r="Q166" s="298"/>
      <c r="R166" s="297" t="s">
        <v>413</v>
      </c>
      <c r="S166" s="298"/>
      <c r="T166" s="298"/>
      <c r="U166" s="298"/>
      <c r="V166" s="298"/>
      <c r="W166" s="298"/>
      <c r="X166" s="348"/>
      <c r="Y166" s="348"/>
      <c r="Z166" s="348"/>
      <c r="AA166" s="348"/>
      <c r="AB166" s="48"/>
      <c r="AC166" s="48"/>
      <c r="AD166" s="275"/>
      <c r="AE166" s="48"/>
      <c r="AF166" s="48"/>
      <c r="AG166" s="48"/>
      <c r="AH166" s="48"/>
    </row>
    <row r="167" ht="139.5" hidden="1" customHeight="1">
      <c r="A167" s="274"/>
      <c r="B167" s="310" t="str">
        <f>IF(BDS!B4="","",BDS!B4&amp;CHAR(10)&amp;"("&amp;BDS!D4&amp;")")</f>
        <v/>
      </c>
      <c r="C167" s="281"/>
      <c r="D167" s="310" t="str">
        <f>IF(AND(BDS!B4&lt;&gt;"",BDS!K4&lt;&gt;""),"Master："&amp;BDS!J4&amp;" ("&amp;BDS!K4&amp;")","")
&amp;IF(AND(BDS!B4&lt;&gt;"",BDS!P4&lt;&gt;""),CHAR(10)&amp;"Code： "&amp;BDS!O4&amp;" ("&amp;BDS!P4&amp;")","")
&amp;IF(AND(BDS!B4&lt;&gt;"",BDS!U4&lt;&gt;0),CHAR(10)&amp;"Task ： "&amp;BDS!T4&amp;" ("&amp;BDS!U4&amp;")","")</f>
        <v/>
      </c>
      <c r="E167" s="281"/>
      <c r="F167" s="310" t="str">
        <f>BDS!F4</f>
        <v/>
      </c>
      <c r="G167" s="281"/>
      <c r="H167" s="310" t="str">
        <f>IF(AND(BDS!B4&lt;&gt;"",BDS!K4&lt;&gt;""),"Master："&amp;CHAR(10)&amp;BDS!G4,"")
&amp;IF(AND(BDS!B4&lt;&gt;"",BDS!P4&lt;&gt;""),CHAR(10)&amp;"Code： "&amp;CHAR(10)&amp;BDS!H4,"")
&amp;IF(AND(BDS!B4&lt;&gt;"",BDS!U4&lt;&gt;0),CHAR(10)&amp;"Task ： "&amp;CHAR(10)&amp;BDS!I4,"")</f>
        <v/>
      </c>
      <c r="I167" s="281"/>
      <c r="J167" s="310" t="str">
        <f>IF(BDS!B4="","","Master："&amp;BDS!L4&amp;" / "&amp;BDS!M4&amp;" GB"&amp;" ("&amp;BDS!N4&amp;")"&amp;CHAR(10)&amp;"Code："&amp;BDS!Q4&amp;" / "&amp;BDS!R4&amp;" GB"&amp;" ("&amp;BDS!S4&amp;")")</f>
        <v/>
      </c>
      <c r="K167" s="281"/>
      <c r="L167" s="281"/>
      <c r="M167" s="281"/>
      <c r="N167" s="310" t="str">
        <f>IF(BDS!B15="✓",BDS!B$12,"")&amp;
IF(BDS!C15="✓",","&amp;BDS!C$12,"")&amp;
IF(BDS!D15="✓",","&amp;BDS!D$12,"")&amp;
IF(BDS!E15="✓",","&amp;BDS!E$12,"")&amp;
IF(BDS!J15="✓",","&amp;BDS!J$12,"")&amp;
IF(BDS!K15="✓",","&amp;BDS!K$12,"")&amp;
IF(BDS!L15="✓",","&amp;BDS!L$12,"")&amp;
IF(BDS!M15="✓",","&amp;BDS!M$12,"")&amp;
IF(BDS!N15="✓",","&amp;BDS!N$12,"")&amp;
IF(BDS!P15="✓",","&amp;BDS!P$12,"")&amp;
IF(BDS!Q15="✓",","&amp;BDS!Q$12,"")&amp;
IF(BDS!R15="✓",","&amp;BDS!R$12,"")&amp;
IF(BDS!S15="✓",","&amp;BDS!S$12,"")&amp;
IF(BDS!T15="✓",","&amp;BDS!T$12,"")&amp;
IF(BDS!B26="✓",","&amp;BDS!B$23,"")&amp;
IF(BDS!C26="✓",","&amp;BDS!C$23,"")&amp;
IF(BDS!D26="✓",","&amp;BDS!D$23,"")&amp;
IF(BDS!E26="✓",","&amp;BDS!E$23,"")&amp;
IF(BDS!J26="✓",","&amp;BDS!J$23,"")</f>
        <v/>
      </c>
      <c r="O167" s="281"/>
      <c r="P167" s="281"/>
      <c r="Q167" s="281"/>
      <c r="R167" s="333" t="str">
        <f t="shared" ref="R167:R171" si="1">IF(H167="","","因服務資訊較多，"&amp;"請登入FiXo查詢服務入口")</f>
        <v/>
      </c>
      <c r="S167" s="307"/>
      <c r="T167" s="307"/>
      <c r="U167" s="307"/>
      <c r="V167" s="307"/>
      <c r="W167" s="307"/>
      <c r="X167" s="349"/>
      <c r="Y167" s="349"/>
      <c r="Z167" s="349"/>
      <c r="AA167" s="349"/>
      <c r="AB167" s="48"/>
      <c r="AC167" s="48"/>
      <c r="AD167" s="275"/>
      <c r="AE167" s="48"/>
      <c r="AF167" s="48"/>
      <c r="AG167" s="48"/>
      <c r="AH167" s="48"/>
    </row>
    <row r="168" ht="66.75" hidden="1" customHeight="1">
      <c r="A168" s="274"/>
      <c r="B168" s="310" t="str">
        <f>IF(BDS!B5="","",BDS!B5&amp;CHAR(10)&amp;"("&amp;BDS!D5&amp;")")</f>
        <v/>
      </c>
      <c r="C168" s="281"/>
      <c r="D168" s="310" t="str">
        <f>IF(AND(BDS!B5&lt;&gt;"",BDS!K5&lt;&gt;""),"Master："&amp;BDS!J5&amp;" ("&amp;BDS!K5&amp;")","")
&amp;IF(AND(BDS!B5&lt;&gt;"",BDS!P5&lt;&gt;""),CHAR(10)&amp;"Code： "&amp;BDS!O5&amp;" ("&amp;BDS!P5&amp;")","")
&amp;IF(AND(BDS!B5&lt;&gt;"",BDS!U5&lt;&gt;0),CHAR(10)&amp;"Task ： "&amp;BDS!T5&amp;" ("&amp;BDS!U5&amp;")","")</f>
        <v/>
      </c>
      <c r="E168" s="281"/>
      <c r="F168" s="310" t="str">
        <f>BDS!F5</f>
        <v/>
      </c>
      <c r="G168" s="281"/>
      <c r="H168" s="310" t="str">
        <f>IF(AND(BDS!B5&lt;&gt;"",BDS!K5&lt;&gt;""),"Master："&amp;CHAR(10)&amp;BDS!G5,"")
&amp;IF(AND(BDS!B5&lt;&gt;"",BDS!P5&lt;&gt;""),CHAR(10)&amp;"Code： "&amp;CHAR(10)&amp;BDS!H5,"")
&amp;IF(AND(BDS!B5&lt;&gt;"",BDS!U5&lt;&gt;0),CHAR(10)&amp;"Task ： "&amp;CHAR(10)&amp;BDS!I5,"")</f>
        <v/>
      </c>
      <c r="I168" s="281"/>
      <c r="J168" s="310" t="str">
        <f>IF(BDS!B5="","","Master："&amp;BDS!L5&amp;" / "&amp;BDS!M5&amp;" GB"&amp;" ("&amp;BDS!N5&amp;")"&amp;CHAR(10)&amp;"Code："&amp;BDS!Q5&amp;" / "&amp;BDS!R5&amp;" GB"&amp;" ("&amp;BDS!S5&amp;")")</f>
        <v/>
      </c>
      <c r="K168" s="281"/>
      <c r="L168" s="281"/>
      <c r="M168" s="281"/>
      <c r="N168" s="310" t="str">
        <f>IF(BDS!B16="✓",BDS!B$12,"")&amp;
IF(BDS!C16="✓",","&amp;BDS!C$12,"")&amp;
IF(BDS!D16="✓",","&amp;BDS!D$12,"")&amp;
IF(BDS!E16="✓",","&amp;BDS!E$12,"")&amp;
IF(BDS!J16="✓",","&amp;BDS!J$12,"")&amp;
IF(BDS!K16="✓",","&amp;BDS!K$12,"")&amp;
IF(BDS!L16="✓",","&amp;BDS!L$12,"")&amp;
IF(BDS!M16="✓",","&amp;BDS!M$12,"")&amp;
IF(BDS!N16="✓",","&amp;BDS!N$12,"")&amp;
IF(BDS!P16="✓",","&amp;BDS!P$12,"")&amp;
IF(BDS!Q16="✓",","&amp;BDS!Q$12,"")&amp;
IF(BDS!R16="✓",","&amp;BDS!R$12,"")&amp;
IF(BDS!S16="✓",","&amp;BDS!S$12,"")&amp;
IF(BDS!T16="✓",","&amp;BDS!T$12,"")&amp;
IF(BDS!B27="✓",","&amp;BDS!B$23,"")&amp;
IF(BDS!C27="✓",","&amp;BDS!C$23,"")&amp;
IF(BDS!D27="✓",","&amp;BDS!D$23,"")&amp;
IF(BDS!E27="✓",","&amp;BDS!E$23,"")&amp;
IF(BDS!J27="✓",","&amp;BDS!J$23,"")</f>
        <v/>
      </c>
      <c r="O168" s="281"/>
      <c r="P168" s="281"/>
      <c r="Q168" s="281"/>
      <c r="R168" s="315" t="str">
        <f t="shared" si="1"/>
        <v/>
      </c>
      <c r="S168" s="316"/>
      <c r="T168" s="316"/>
      <c r="U168" s="316"/>
      <c r="V168" s="316"/>
      <c r="W168" s="316"/>
      <c r="X168" s="314"/>
      <c r="Y168" s="314"/>
      <c r="Z168" s="314"/>
      <c r="AA168" s="314"/>
      <c r="AB168" s="48"/>
      <c r="AC168" s="48"/>
      <c r="AD168" s="275"/>
      <c r="AE168" s="48"/>
      <c r="AF168" s="48"/>
      <c r="AG168" s="48"/>
      <c r="AH168" s="48"/>
    </row>
    <row r="169" ht="66.75" hidden="1" customHeight="1">
      <c r="A169" s="274"/>
      <c r="B169" s="310" t="str">
        <f>IF(BDS!B6="","",BDS!B6&amp;CHAR(10)&amp;"("&amp;BDS!D6&amp;")")</f>
        <v/>
      </c>
      <c r="C169" s="281"/>
      <c r="D169" s="310" t="str">
        <f>BDS!E6</f>
        <v/>
      </c>
      <c r="E169" s="281"/>
      <c r="F169" s="310" t="str">
        <f>BDS!F6</f>
        <v/>
      </c>
      <c r="G169" s="281"/>
      <c r="H169" s="310" t="str">
        <f>IF(AND(BDS!B6&lt;&gt;"",BDS!K6&lt;&gt;""),"Master："&amp;CHAR(10)&amp;BDS!G6,"")
&amp;IF(AND(BDS!B6&lt;&gt;"",BDS!P6&lt;&gt;""),CHAR(10)&amp;"Code： "&amp;CHAR(10)&amp;BDS!H6,"")
&amp;IF(AND(BDS!B6&lt;&gt;"",BDS!U6&lt;&gt;0),CHAR(10)&amp;"Task ： "&amp;CHAR(10)&amp;BDS!I6,"")</f>
        <v/>
      </c>
      <c r="I169" s="281"/>
      <c r="J169" s="310" t="str">
        <f>IF(BDS!B6="","","Master："&amp;BDS!L6&amp;" / "&amp;BDS!M6&amp;" GB"&amp;" ("&amp;BDS!N6&amp;")"&amp;CHAR(10)&amp;"Code："&amp;BDS!Q6&amp;" / "&amp;BDS!R6&amp;" GB"&amp;" ("&amp;BDS!S6&amp;")")</f>
        <v/>
      </c>
      <c r="K169" s="281"/>
      <c r="L169" s="281"/>
      <c r="M169" s="281"/>
      <c r="N169" s="310" t="str">
        <f>IF(BDS!B17="✓",BDS!B$12,"")&amp;
IF(BDS!C17="✓",","&amp;BDS!C$12,"")&amp;
IF(BDS!D17="✓",","&amp;BDS!D$12,"")&amp;
IF(BDS!E17="✓",","&amp;BDS!E$12,"")&amp;
IF(BDS!J17="✓",","&amp;BDS!J$12,"")&amp;
IF(BDS!K17="✓",","&amp;BDS!K$12,"")&amp;
IF(BDS!L17="✓",","&amp;BDS!L$12,"")&amp;
IF(BDS!M17="✓",","&amp;BDS!M$12,"")&amp;
IF(BDS!N17="✓",","&amp;BDS!N$12,"")&amp;
IF(BDS!P17="✓",","&amp;BDS!P$12,"")&amp;
IF(BDS!Q17="✓",","&amp;BDS!Q$12,"")&amp;
IF(BDS!R17="✓",","&amp;BDS!R$12,"")&amp;
IF(BDS!S17="✓",","&amp;BDS!S$12,"")&amp;
IF(BDS!T17="✓",","&amp;BDS!T$12,"")&amp;
IF(BDS!B28="✓",","&amp;BDS!B$23,"")&amp;
IF(BDS!C28="✓",","&amp;BDS!C$23,"")&amp;
IF(BDS!D28="✓",","&amp;BDS!D$23,"")&amp;
IF(BDS!E28="✓",","&amp;BDS!E$23,"")&amp;
IF(BDS!J28="✓",","&amp;BDS!J$23,"")</f>
        <v/>
      </c>
      <c r="O169" s="281"/>
      <c r="P169" s="281"/>
      <c r="Q169" s="281"/>
      <c r="R169" s="315" t="str">
        <f t="shared" si="1"/>
        <v/>
      </c>
      <c r="S169" s="316"/>
      <c r="T169" s="316"/>
      <c r="U169" s="316"/>
      <c r="V169" s="316"/>
      <c r="W169" s="316"/>
      <c r="X169" s="314"/>
      <c r="Y169" s="314"/>
      <c r="Z169" s="314"/>
      <c r="AA169" s="314"/>
      <c r="AB169" s="48"/>
      <c r="AC169" s="48"/>
      <c r="AD169" s="275"/>
      <c r="AE169" s="48"/>
      <c r="AF169" s="48"/>
      <c r="AG169" s="48"/>
      <c r="AH169" s="48"/>
    </row>
    <row r="170" ht="66.75" hidden="1" customHeight="1">
      <c r="A170" s="274"/>
      <c r="B170" s="310" t="str">
        <f>IF(BDS!B7="","",BDS!B7&amp;CHAR(10)&amp;"("&amp;BDS!D7&amp;")")</f>
        <v/>
      </c>
      <c r="C170" s="281"/>
      <c r="D170" s="310" t="str">
        <f>BDS!E7</f>
        <v/>
      </c>
      <c r="E170" s="281"/>
      <c r="F170" s="310" t="str">
        <f>BDS!F7</f>
        <v/>
      </c>
      <c r="G170" s="281"/>
      <c r="H170" s="310" t="str">
        <f>IF(AND(BDS!B7&lt;&gt;"",BDS!K7&lt;&gt;""),"Master："&amp;CHAR(10)&amp;BDS!G7,"")
&amp;IF(AND(BDS!B7&lt;&gt;"",BDS!P7&lt;&gt;""),CHAR(10)&amp;"Code： "&amp;CHAR(10)&amp;BDS!H7,"")
&amp;IF(AND(BDS!B7&lt;&gt;"",BDS!U7&lt;&gt;0),CHAR(10)&amp;"Task ： "&amp;CHAR(10)&amp;BDS!I7,"")</f>
        <v/>
      </c>
      <c r="I170" s="281"/>
      <c r="J170" s="310" t="str">
        <f>IF(BDS!B7="","","Master："&amp;BDS!L7&amp;" / "&amp;BDS!M7&amp;" GB"&amp;" ("&amp;BDS!N7&amp;")"&amp;CHAR(10)&amp;"Code："&amp;BDS!Q7&amp;" / "&amp;BDS!R7&amp;" GB"&amp;" ("&amp;BDS!S7&amp;")")</f>
        <v/>
      </c>
      <c r="K170" s="281"/>
      <c r="L170" s="281"/>
      <c r="M170" s="281"/>
      <c r="N170" s="310" t="str">
        <f>IF(BDS!B18="✓",BDS!B$12,"")&amp;
IF(BDS!C18="✓",","&amp;BDS!C$12,"")&amp;
IF(BDS!D18="✓",","&amp;BDS!D$12,"")&amp;
IF(BDS!E18="✓",","&amp;BDS!E$12,"")&amp;
IF(BDS!J18="✓",","&amp;BDS!J$12,"")&amp;
IF(BDS!K18="✓",","&amp;BDS!K$12,"")&amp;
IF(BDS!L18="✓",","&amp;BDS!L$12,"")&amp;
IF(BDS!M18="✓",","&amp;BDS!M$12,"")&amp;
IF(BDS!N18="✓",","&amp;BDS!N$12,"")&amp;
IF(BDS!P18="✓",","&amp;BDS!P$12,"")&amp;
IF(BDS!Q18="✓",","&amp;BDS!Q$12,"")&amp;
IF(BDS!R18="✓",","&amp;BDS!R$12,"")&amp;
IF(BDS!S18="✓",","&amp;BDS!S$12,"")&amp;
IF(BDS!T18="✓",","&amp;BDS!T$12,"")&amp;
IF(BDS!B29="✓",","&amp;BDS!B$23,"")&amp;
IF(BDS!C29="✓",","&amp;BDS!C$23,"")&amp;
IF(BDS!D29="✓",","&amp;BDS!D$23,"")&amp;
IF(BDS!E29="✓",","&amp;BDS!E$23,"")&amp;
IF(BDS!J29="✓",","&amp;BDS!J$23,"")</f>
        <v/>
      </c>
      <c r="O170" s="281"/>
      <c r="P170" s="281"/>
      <c r="Q170" s="281"/>
      <c r="R170" s="315" t="str">
        <f t="shared" si="1"/>
        <v/>
      </c>
      <c r="S170" s="316"/>
      <c r="T170" s="316"/>
      <c r="U170" s="316"/>
      <c r="V170" s="316"/>
      <c r="W170" s="316"/>
      <c r="X170" s="314"/>
      <c r="Y170" s="314"/>
      <c r="Z170" s="314"/>
      <c r="AA170" s="314"/>
      <c r="AB170" s="48"/>
      <c r="AC170" s="48"/>
      <c r="AD170" s="275"/>
      <c r="AE170" s="48"/>
      <c r="AF170" s="48"/>
      <c r="AG170" s="48"/>
      <c r="AH170" s="48"/>
    </row>
    <row r="171" ht="66.75" hidden="1" customHeight="1">
      <c r="A171" s="274"/>
      <c r="B171" s="310" t="str">
        <f>IF(BDS!B8="","",BDS!B8&amp;CHAR(10)&amp;"("&amp;BDS!D8&amp;")")</f>
        <v/>
      </c>
      <c r="C171" s="281"/>
      <c r="D171" s="310" t="str">
        <f>BDS!E8</f>
        <v/>
      </c>
      <c r="E171" s="281"/>
      <c r="F171" s="310" t="str">
        <f>BDS!F8</f>
        <v/>
      </c>
      <c r="G171" s="281"/>
      <c r="H171" s="310" t="str">
        <f>IF(AND(BDS!B8&lt;&gt;"",BDS!K8&lt;&gt;""),"Master："&amp;CHAR(10)&amp;BDS!G8,"")
&amp;IF(AND(BDS!B8&lt;&gt;"",BDS!P8&lt;&gt;""),CHAR(10)&amp;"Code： "&amp;CHAR(10)&amp;BDS!H8,"")
&amp;IF(AND(BDS!B8&lt;&gt;"",BDS!U8&lt;&gt;0),CHAR(10)&amp;"Task ： "&amp;CHAR(10)&amp;BDS!I8,"")</f>
        <v/>
      </c>
      <c r="I171" s="281"/>
      <c r="J171" s="310" t="str">
        <f>IF(BDS!B8="","","Master："&amp;BDS!L8&amp;" / "&amp;BDS!M8&amp;" GB"&amp;" ("&amp;BDS!N8&amp;")"&amp;CHAR(10)&amp;"Code："&amp;BDS!Q8&amp;" / "&amp;BDS!R8&amp;" GB"&amp;" ("&amp;BDS!S8&amp;")")</f>
        <v/>
      </c>
      <c r="K171" s="281"/>
      <c r="L171" s="281"/>
      <c r="M171" s="281"/>
      <c r="N171" s="310" t="str">
        <f>IF(BDS!B19="✓",BDS!B$12,"")&amp;
IF(BDS!C19="✓",","&amp;BDS!C$12,"")&amp;
IF(BDS!D19="✓",","&amp;BDS!D$12,"")&amp;
IF(BDS!E19="✓",","&amp;BDS!E$12,"")&amp;
IF(BDS!J19="✓",","&amp;BDS!J$12,"")&amp;
IF(BDS!K19="✓",","&amp;BDS!K$12,"")&amp;
IF(BDS!L19="✓",","&amp;BDS!L$12,"")&amp;
IF(BDS!M19="✓",","&amp;BDS!M$12,"")&amp;
IF(BDS!N19="✓",","&amp;BDS!N$12,"")&amp;
IF(BDS!P19="✓",","&amp;BDS!P$12,"")&amp;
IF(BDS!Q19="✓",","&amp;BDS!Q$12,"")&amp;
IF(BDS!R19="✓",","&amp;BDS!R$12,"")&amp;
IF(BDS!S19="✓",","&amp;BDS!S$12,"")&amp;
IF(BDS!T19="✓",","&amp;BDS!T$12,"")&amp;
IF(BDS!B30="✓",","&amp;BDS!B$23,"")&amp;
IF(BDS!C30="✓",","&amp;BDS!C$23,"")&amp;
IF(BDS!D30="✓",","&amp;BDS!D$23,"")&amp;
IF(BDS!E30="✓",","&amp;BDS!E$23,"")&amp;
IF(BDS!J30="✓",","&amp;BDS!J$23,"")</f>
        <v/>
      </c>
      <c r="O171" s="281"/>
      <c r="P171" s="281"/>
      <c r="Q171" s="281"/>
      <c r="R171" s="315" t="str">
        <f t="shared" si="1"/>
        <v/>
      </c>
      <c r="S171" s="316"/>
      <c r="T171" s="316"/>
      <c r="U171" s="316"/>
      <c r="V171" s="316"/>
      <c r="W171" s="316"/>
      <c r="X171" s="314"/>
      <c r="Y171" s="314"/>
      <c r="Z171" s="314"/>
      <c r="AA171" s="314"/>
      <c r="AB171" s="48"/>
      <c r="AC171" s="48"/>
      <c r="AD171" s="275"/>
      <c r="AE171" s="48"/>
      <c r="AF171" s="48"/>
      <c r="AG171" s="48"/>
      <c r="AH171" s="48"/>
    </row>
    <row r="172" ht="18.0" hidden="1" customHeight="1">
      <c r="A172" s="274"/>
      <c r="B172" s="325"/>
      <c r="C172" s="325"/>
      <c r="D172" s="325"/>
      <c r="E172" s="325"/>
      <c r="F172" s="325"/>
      <c r="G172" s="347"/>
      <c r="H172" s="314"/>
      <c r="I172" s="314"/>
      <c r="J172" s="314"/>
      <c r="K172" s="314"/>
      <c r="L172" s="314"/>
      <c r="M172" s="314"/>
      <c r="N172" s="314"/>
      <c r="O172" s="314"/>
      <c r="P172" s="314"/>
      <c r="Q172" s="314"/>
      <c r="R172" s="314"/>
      <c r="S172" s="314"/>
      <c r="T172" s="314"/>
      <c r="U172" s="314"/>
      <c r="V172" s="314"/>
      <c r="W172" s="314"/>
      <c r="X172" s="314"/>
      <c r="Y172" s="314"/>
      <c r="Z172" s="314"/>
      <c r="AA172" s="314"/>
      <c r="AB172" s="48"/>
      <c r="AC172" s="48"/>
      <c r="AD172" s="275"/>
      <c r="AE172" s="48"/>
      <c r="AF172" s="48"/>
      <c r="AG172" s="48"/>
      <c r="AH172" s="48"/>
    </row>
    <row r="173" ht="18.0" hidden="1" customHeight="1">
      <c r="A173" s="274"/>
      <c r="B173" s="350" t="s">
        <v>137</v>
      </c>
      <c r="C173" s="324"/>
      <c r="D173" s="324"/>
      <c r="E173" s="345"/>
      <c r="F173" s="345"/>
      <c r="G173" s="324"/>
      <c r="H173" s="324"/>
      <c r="I173" s="314"/>
      <c r="J173" s="314"/>
      <c r="K173" s="314"/>
      <c r="L173" s="314"/>
      <c r="M173" s="314"/>
      <c r="N173" s="314"/>
      <c r="O173" s="314"/>
      <c r="P173" s="314"/>
      <c r="Q173" s="314"/>
      <c r="R173" s="314"/>
      <c r="S173" s="314"/>
      <c r="T173" s="314"/>
      <c r="U173" s="314"/>
      <c r="V173" s="314"/>
      <c r="W173" s="314"/>
      <c r="X173" s="314"/>
      <c r="Y173" s="314"/>
      <c r="Z173" s="314"/>
      <c r="AA173" s="314"/>
      <c r="AB173" s="48"/>
      <c r="AC173" s="48"/>
      <c r="AD173" s="275"/>
      <c r="AE173" s="48"/>
      <c r="AF173" s="48"/>
      <c r="AG173" s="48"/>
      <c r="AH173" s="48"/>
    </row>
    <row r="174" ht="18.0" hidden="1" customHeight="1">
      <c r="A174" s="274"/>
      <c r="B174" s="351" t="str">
        <f>"更多資訊可至 https://mtjadeks2.dct-cloud.com/FiXo/ 查看。"</f>
        <v>更多資訊可至 https://mtjadeks2.dct-cloud.com/FiXo/ 查看。</v>
      </c>
      <c r="C174" s="312"/>
      <c r="D174" s="312"/>
      <c r="E174" s="312"/>
      <c r="F174" s="312"/>
      <c r="G174" s="312"/>
      <c r="H174" s="312"/>
      <c r="I174" s="312"/>
      <c r="J174" s="312"/>
      <c r="K174" s="312"/>
      <c r="L174" s="312"/>
      <c r="M174" s="312"/>
      <c r="N174" s="312"/>
      <c r="O174" s="312"/>
      <c r="P174" s="312"/>
      <c r="Q174" s="312"/>
      <c r="R174" s="312"/>
      <c r="S174" s="312"/>
      <c r="T174" s="312"/>
      <c r="U174" s="312"/>
      <c r="V174" s="312"/>
      <c r="W174" s="312"/>
      <c r="X174" s="312"/>
      <c r="Y174" s="312"/>
      <c r="Z174" s="312"/>
      <c r="AA174" s="312"/>
      <c r="AB174" s="352"/>
      <c r="AC174" s="353"/>
      <c r="AD174" s="275"/>
      <c r="AE174" s="48"/>
      <c r="AF174" s="48"/>
      <c r="AG174" s="48"/>
      <c r="AH174" s="48"/>
    </row>
    <row r="175" ht="21.0" hidden="1" customHeight="1">
      <c r="A175" s="274"/>
      <c r="B175" s="354" t="str">
        <f>IF(Update!A2&lt;&gt;"",TEXT(Update!A2,"yyyymmdd")&amp;" "&amp;Update!B2&amp;" "&amp;Update!C2,"")</f>
        <v/>
      </c>
      <c r="AC175" s="355"/>
      <c r="AD175" s="275"/>
      <c r="AE175" s="48"/>
      <c r="AF175" s="48"/>
      <c r="AG175" s="48"/>
      <c r="AH175" s="48"/>
    </row>
    <row r="176" ht="21.0" hidden="1" customHeight="1">
      <c r="A176" s="274"/>
      <c r="B176" s="354" t="str">
        <f>IF(Update!A3&lt;&gt;"",TEXT(Update!A3,"yyyymmdd")&amp;" "&amp;Update!B3&amp;" "&amp;Update!C3,"")</f>
        <v/>
      </c>
      <c r="AC176" s="355"/>
      <c r="AD176" s="275"/>
      <c r="AE176" s="48"/>
      <c r="AF176" s="48"/>
      <c r="AG176" s="48"/>
      <c r="AH176" s="48"/>
    </row>
    <row r="177" ht="21.0" hidden="1" customHeight="1">
      <c r="A177" s="274"/>
      <c r="B177" s="354" t="str">
        <f>IF(Update!A4&lt;&gt;"",TEXT(Update!A4,"yyyymmdd")&amp;" "&amp;Update!B4&amp;" "&amp;Update!C4,"")</f>
        <v/>
      </c>
      <c r="AC177" s="355"/>
      <c r="AD177" s="275"/>
      <c r="AE177" s="48"/>
      <c r="AF177" s="48"/>
      <c r="AG177" s="48"/>
      <c r="AH177" s="48"/>
    </row>
    <row r="178" ht="21.0" hidden="1" customHeight="1">
      <c r="A178" s="274"/>
      <c r="B178" s="354" t="str">
        <f>IF(Update!A5&lt;&gt;"",TEXT(Update!A5,"yyyymmdd")&amp;" "&amp;Update!B5&amp;" "&amp;Update!C5,"")</f>
        <v/>
      </c>
      <c r="AC178" s="355"/>
      <c r="AD178" s="275"/>
      <c r="AE178" s="48"/>
      <c r="AF178" s="48"/>
      <c r="AG178" s="48"/>
      <c r="AH178" s="48"/>
    </row>
    <row r="179" ht="21.0" hidden="1" customHeight="1">
      <c r="A179" s="274"/>
      <c r="B179" s="354" t="str">
        <f>IF(Update!A6&lt;&gt;"",TEXT(Update!A6,"yyyymmdd")&amp;" "&amp;Update!B6&amp;" "&amp;Update!C6,"")</f>
        <v/>
      </c>
      <c r="AC179" s="355"/>
      <c r="AD179" s="275"/>
      <c r="AE179" s="48"/>
      <c r="AF179" s="48"/>
      <c r="AG179" s="48"/>
      <c r="AH179" s="48"/>
    </row>
    <row r="180" ht="21.0" hidden="1" customHeight="1">
      <c r="A180" s="274"/>
      <c r="B180" s="354" t="str">
        <f>IF(Update!A7&lt;&gt;"",TEXT(Update!A7,"yyyymmdd")&amp;" "&amp;Update!B7&amp;" "&amp;Update!C7,"")</f>
        <v/>
      </c>
      <c r="AC180" s="355"/>
      <c r="AD180" s="275"/>
      <c r="AE180" s="48"/>
      <c r="AF180" s="48"/>
      <c r="AG180" s="48"/>
      <c r="AH180" s="48"/>
    </row>
    <row r="181" ht="21.0" hidden="1" customHeight="1">
      <c r="A181" s="274"/>
      <c r="B181" s="354" t="str">
        <f>IF(Update!A8&lt;&gt;"",TEXT(Update!A8,"yyyymmdd")&amp;" "&amp;Update!B8&amp;" "&amp;Update!C8,"")</f>
        <v/>
      </c>
      <c r="AC181" s="355"/>
      <c r="AD181" s="275"/>
      <c r="AE181" s="48"/>
      <c r="AF181" s="48"/>
      <c r="AG181" s="48"/>
      <c r="AH181" s="48"/>
    </row>
    <row r="182" ht="21.0" hidden="1" customHeight="1">
      <c r="A182" s="274"/>
      <c r="B182" s="354" t="str">
        <f>IF(Update!A9&lt;&gt;"",TEXT(Update!A9,"yyyymmdd")&amp;" "&amp;Update!B9&amp;" "&amp;Update!C9,"")</f>
        <v/>
      </c>
      <c r="AC182" s="355"/>
      <c r="AD182" s="275"/>
      <c r="AE182" s="48"/>
      <c r="AF182" s="48"/>
      <c r="AG182" s="48"/>
      <c r="AH182" s="48"/>
    </row>
    <row r="183" ht="21.0" hidden="1" customHeight="1">
      <c r="A183" s="274"/>
      <c r="B183" s="354" t="str">
        <f>IF(Update!A10&lt;&gt;"",TEXT(Update!A10,"yyyymmdd")&amp;" "&amp;Update!B10&amp;" "&amp;Update!C10,"")</f>
        <v/>
      </c>
      <c r="AC183" s="355"/>
      <c r="AD183" s="275"/>
      <c r="AE183" s="48"/>
      <c r="AF183" s="48"/>
      <c r="AG183" s="48"/>
      <c r="AH183" s="48"/>
    </row>
    <row r="184" ht="21.0" hidden="1" customHeight="1">
      <c r="A184" s="274"/>
      <c r="B184" s="354" t="str">
        <f>IF(Update!A11&lt;&gt;"",TEXT(Update!A11,"yyyymmdd")&amp;" "&amp;Update!B11&amp;" "&amp;Update!C11,"")</f>
        <v/>
      </c>
      <c r="AC184" s="355"/>
      <c r="AD184" s="275"/>
      <c r="AE184" s="48"/>
      <c r="AF184" s="48"/>
      <c r="AG184" s="48"/>
      <c r="AH184" s="48"/>
    </row>
    <row r="185" ht="21.0" hidden="1" customHeight="1">
      <c r="A185" s="274"/>
      <c r="B185" s="354" t="str">
        <f>IF(Update!A12&lt;&gt;"",TEXT(Update!A12,"yyyymmdd")&amp;" "&amp;Update!B12&amp;" "&amp;Update!C12,"")</f>
        <v/>
      </c>
      <c r="AC185" s="355"/>
      <c r="AD185" s="275"/>
      <c r="AE185" s="48"/>
      <c r="AF185" s="48"/>
      <c r="AG185" s="48"/>
      <c r="AH185" s="48"/>
    </row>
    <row r="186" ht="21.0" hidden="1" customHeight="1">
      <c r="A186" s="274"/>
      <c r="B186" s="354" t="str">
        <f>IF(Update!A13&lt;&gt;"",TEXT(Update!A13,"yyyymmdd")&amp;" "&amp;Update!B13&amp;" "&amp;Update!C13,"")</f>
        <v/>
      </c>
      <c r="AC186" s="355"/>
      <c r="AD186" s="275"/>
      <c r="AE186" s="48"/>
      <c r="AF186" s="48"/>
      <c r="AG186" s="48"/>
      <c r="AH186" s="48"/>
    </row>
    <row r="187" ht="21.0" hidden="1" customHeight="1">
      <c r="A187" s="274"/>
      <c r="B187" s="354" t="str">
        <f>IF(Update!A14&lt;&gt;"",TEXT(Update!A14,"yyyymmdd")&amp;" "&amp;Update!B14&amp;" "&amp;Update!C14,"")</f>
        <v/>
      </c>
      <c r="AC187" s="355"/>
      <c r="AD187" s="275"/>
      <c r="AE187" s="48"/>
      <c r="AF187" s="48"/>
      <c r="AG187" s="48"/>
      <c r="AH187" s="48"/>
    </row>
    <row r="188" ht="21.0" hidden="1" customHeight="1">
      <c r="A188" s="274"/>
      <c r="B188" s="354" t="str">
        <f>IF(Update!A15&lt;&gt;"",TEXT(Update!A15,"yyyymmdd")&amp;" "&amp;Update!B15&amp;" "&amp;Update!C15,"")</f>
        <v/>
      </c>
      <c r="AC188" s="355"/>
      <c r="AD188" s="275"/>
      <c r="AE188" s="48"/>
      <c r="AF188" s="48"/>
      <c r="AG188" s="48"/>
      <c r="AH188" s="48"/>
    </row>
    <row r="189" ht="21.0" hidden="1" customHeight="1">
      <c r="A189" s="274"/>
      <c r="B189" s="354" t="str">
        <f>IF(Update!A16&lt;&gt;"",TEXT(Update!A16,"yyyymmdd")&amp;" "&amp;Update!B16&amp;" "&amp;Update!C16,"")</f>
        <v/>
      </c>
      <c r="AC189" s="355"/>
      <c r="AD189" s="275"/>
      <c r="AE189" s="48"/>
      <c r="AF189" s="48"/>
      <c r="AG189" s="48"/>
      <c r="AH189" s="48"/>
    </row>
    <row r="190" ht="21.0" hidden="1" customHeight="1">
      <c r="A190" s="274"/>
      <c r="B190" s="354" t="str">
        <f>IF(Update!A17&lt;&gt;"",TEXT(Update!A17,"yyyymmdd")&amp;" "&amp;Update!B17&amp;" "&amp;Update!C17,"")</f>
        <v/>
      </c>
      <c r="AC190" s="355"/>
      <c r="AD190" s="275"/>
      <c r="AE190" s="48"/>
      <c r="AF190" s="48"/>
      <c r="AG190" s="48"/>
      <c r="AH190" s="48"/>
    </row>
    <row r="191" ht="21.0" hidden="1" customHeight="1">
      <c r="A191" s="356"/>
      <c r="B191" s="357" t="str">
        <f>IF(Update!A18&lt;&gt;"",TEXT(Update!A18,"yyyymmdd")&amp;" "&amp;Update!B18&amp;" "&amp;Update!C18,"")</f>
        <v/>
      </c>
      <c r="AC191" s="355"/>
      <c r="AD191" s="358"/>
      <c r="AE191" s="96"/>
      <c r="AF191" s="96"/>
      <c r="AG191" s="96"/>
      <c r="AH191" s="96"/>
    </row>
    <row r="192" ht="21.0" hidden="1" customHeight="1">
      <c r="A192" s="274"/>
      <c r="B192" s="354" t="str">
        <f>IF(Update!A19&lt;&gt;"",TEXT(Update!A19,"yyyymmdd")&amp;" "&amp;Update!B19&amp;" "&amp;Update!C19,"")</f>
        <v/>
      </c>
      <c r="AC192" s="355"/>
      <c r="AD192" s="275"/>
      <c r="AE192" s="48"/>
      <c r="AF192" s="48"/>
      <c r="AG192" s="48"/>
      <c r="AH192" s="48"/>
    </row>
    <row r="193" ht="21.0" hidden="1" customHeight="1">
      <c r="A193" s="274"/>
      <c r="B193" s="359" t="str">
        <f>IF(Update!A20&lt;&gt;"",TEXT(Update!A20,"yyyymmdd")&amp;" "&amp;Update!B20&amp;" "&amp;Update!C20,"")</f>
        <v/>
      </c>
      <c r="C193" s="281"/>
      <c r="D193" s="281"/>
      <c r="E193" s="281"/>
      <c r="F193" s="281"/>
      <c r="G193" s="281"/>
      <c r="H193" s="281"/>
      <c r="I193" s="281"/>
      <c r="J193" s="281"/>
      <c r="K193" s="281"/>
      <c r="L193" s="281"/>
      <c r="M193" s="281"/>
      <c r="N193" s="281"/>
      <c r="O193" s="281"/>
      <c r="P193" s="281"/>
      <c r="Q193" s="281"/>
      <c r="R193" s="281"/>
      <c r="S193" s="281"/>
      <c r="T193" s="281"/>
      <c r="U193" s="281"/>
      <c r="V193" s="281"/>
      <c r="W193" s="281"/>
      <c r="X193" s="281"/>
      <c r="Y193" s="281"/>
      <c r="Z193" s="281"/>
      <c r="AA193" s="281"/>
      <c r="AB193" s="281"/>
      <c r="AC193" s="342"/>
      <c r="AD193" s="275"/>
      <c r="AE193" s="48"/>
      <c r="AF193" s="48"/>
      <c r="AG193" s="48"/>
      <c r="AH193" s="48"/>
    </row>
    <row r="194" ht="18.0" hidden="1" customHeight="1">
      <c r="A194" s="274"/>
      <c r="B194" s="360"/>
      <c r="C194" s="361"/>
      <c r="D194" s="361"/>
      <c r="E194" s="361"/>
      <c r="F194" s="361"/>
      <c r="G194" s="361"/>
      <c r="H194" s="361"/>
      <c r="I194" s="362"/>
      <c r="J194" s="362"/>
      <c r="K194" s="362"/>
      <c r="L194" s="362"/>
      <c r="M194" s="362"/>
      <c r="N194" s="362"/>
      <c r="O194" s="362"/>
      <c r="P194" s="362"/>
      <c r="Q194" s="362"/>
      <c r="R194" s="362"/>
      <c r="S194" s="362"/>
      <c r="T194" s="362"/>
      <c r="U194" s="362"/>
      <c r="V194" s="362"/>
      <c r="W194" s="362"/>
      <c r="X194" s="362"/>
      <c r="Y194" s="362"/>
      <c r="Z194" s="362"/>
      <c r="AA194" s="362"/>
      <c r="AB194" s="362"/>
      <c r="AC194" s="362"/>
      <c r="AD194" s="275"/>
      <c r="AE194" s="48"/>
      <c r="AF194" s="48"/>
      <c r="AG194" s="48"/>
      <c r="AH194" s="48"/>
    </row>
    <row r="195" ht="18.0" hidden="1" customHeight="1">
      <c r="A195" s="274"/>
      <c r="B195" s="80"/>
      <c r="C195" s="80"/>
      <c r="D195" s="80"/>
      <c r="E195" s="80"/>
      <c r="F195" s="80"/>
      <c r="G195" s="80"/>
      <c r="H195" s="48"/>
      <c r="I195" s="48"/>
      <c r="J195" s="48"/>
      <c r="K195" s="48"/>
      <c r="L195" s="48"/>
      <c r="M195" s="48"/>
      <c r="N195" s="48"/>
      <c r="O195" s="48"/>
      <c r="P195" s="314"/>
      <c r="Q195" s="314"/>
      <c r="R195" s="314"/>
      <c r="S195" s="314"/>
      <c r="T195" s="314"/>
      <c r="U195" s="314"/>
      <c r="V195" s="314"/>
      <c r="W195" s="48"/>
      <c r="X195" s="363"/>
      <c r="Y195" s="364"/>
      <c r="Z195" s="364"/>
      <c r="AA195" s="364"/>
      <c r="AB195" s="365"/>
      <c r="AC195" s="366" t="s">
        <v>436</v>
      </c>
      <c r="AD195" s="275"/>
      <c r="AE195" s="48"/>
      <c r="AF195" s="48"/>
      <c r="AG195" s="48"/>
      <c r="AH195" s="48"/>
    </row>
    <row r="196" ht="18.0" hidden="1" customHeight="1">
      <c r="A196" s="367"/>
      <c r="B196" s="368"/>
      <c r="C196" s="368"/>
      <c r="D196" s="368"/>
      <c r="E196" s="368"/>
      <c r="F196" s="368"/>
      <c r="G196" s="368"/>
      <c r="H196" s="368"/>
      <c r="I196" s="368"/>
      <c r="J196" s="368"/>
      <c r="K196" s="368"/>
      <c r="L196" s="368"/>
      <c r="M196" s="368"/>
      <c r="N196" s="368"/>
      <c r="O196" s="368"/>
      <c r="P196" s="368"/>
      <c r="Q196" s="368"/>
      <c r="R196" s="368"/>
      <c r="S196" s="368"/>
      <c r="T196" s="368"/>
      <c r="U196" s="368"/>
      <c r="V196" s="368"/>
      <c r="W196" s="368"/>
      <c r="X196" s="368"/>
      <c r="Y196" s="368"/>
      <c r="Z196" s="368"/>
      <c r="AA196" s="368"/>
      <c r="AB196" s="368"/>
      <c r="AC196" s="368"/>
      <c r="AD196" s="369"/>
      <c r="AE196" s="48"/>
      <c r="AF196" s="48"/>
      <c r="AG196" s="48"/>
      <c r="AH196" s="48"/>
    </row>
    <row r="197" ht="18.0" hidden="1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8"/>
      <c r="AB197" s="48"/>
      <c r="AC197" s="48"/>
      <c r="AD197" s="48"/>
      <c r="AE197" s="48"/>
      <c r="AF197" s="48"/>
      <c r="AG197" s="48"/>
      <c r="AH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  <c r="AA198" s="48"/>
      <c r="AB198" s="48"/>
      <c r="AC198" s="48"/>
      <c r="AD198" s="48"/>
      <c r="AE198" s="48"/>
      <c r="AF198" s="48"/>
      <c r="AG198" s="48"/>
      <c r="AH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8"/>
      <c r="AB199" s="48"/>
      <c r="AC199" s="48"/>
      <c r="AD199" s="48"/>
      <c r="AE199" s="48"/>
      <c r="AF199" s="48"/>
      <c r="AG199" s="48"/>
      <c r="AH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8"/>
      <c r="AB200" s="48"/>
      <c r="AC200" s="48"/>
      <c r="AD200" s="48"/>
      <c r="AE200" s="48"/>
      <c r="AF200" s="48"/>
      <c r="AG200" s="48"/>
      <c r="AH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8"/>
      <c r="AB201" s="48"/>
      <c r="AC201" s="48"/>
      <c r="AD201" s="48"/>
      <c r="AE201" s="48"/>
      <c r="AF201" s="48"/>
      <c r="AG201" s="48"/>
      <c r="AH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8"/>
      <c r="AB205" s="48"/>
      <c r="AC205" s="48"/>
      <c r="AD205" s="48"/>
      <c r="AE205" s="48"/>
      <c r="AF205" s="48"/>
      <c r="AG205" s="48"/>
      <c r="AH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8"/>
      <c r="AB206" s="48"/>
      <c r="AC206" s="48"/>
      <c r="AD206" s="48"/>
      <c r="AE206" s="48"/>
      <c r="AF206" s="48"/>
      <c r="AG206" s="48"/>
      <c r="AH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8"/>
      <c r="AB207" s="48"/>
      <c r="AC207" s="48"/>
      <c r="AD207" s="48"/>
      <c r="AE207" s="48"/>
      <c r="AF207" s="48"/>
      <c r="AG207" s="48"/>
      <c r="AH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48"/>
      <c r="AH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8"/>
      <c r="AB210" s="48"/>
      <c r="AC210" s="48"/>
      <c r="AD210" s="48"/>
      <c r="AE210" s="48"/>
      <c r="AF210" s="48"/>
      <c r="AG210" s="48"/>
      <c r="AH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8"/>
      <c r="AB211" s="48"/>
      <c r="AC211" s="48"/>
      <c r="AD211" s="48"/>
      <c r="AE211" s="48"/>
      <c r="AF211" s="48"/>
      <c r="AG211" s="48"/>
      <c r="AH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48"/>
      <c r="AH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48"/>
      <c r="AH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8"/>
      <c r="AB214" s="48"/>
      <c r="AC214" s="48"/>
      <c r="AD214" s="48"/>
      <c r="AE214" s="48"/>
      <c r="AF214" s="48"/>
      <c r="AG214" s="48"/>
      <c r="AH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  <c r="AA215" s="48"/>
      <c r="AB215" s="48"/>
      <c r="AC215" s="48"/>
      <c r="AD215" s="48"/>
      <c r="AE215" s="48"/>
      <c r="AF215" s="48"/>
      <c r="AG215" s="48"/>
      <c r="AH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48"/>
      <c r="AH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48"/>
      <c r="AH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8"/>
      <c r="AB220" s="48"/>
      <c r="AC220" s="48"/>
      <c r="AD220" s="48"/>
      <c r="AE220" s="48"/>
      <c r="AF220" s="48"/>
      <c r="AG220" s="48"/>
      <c r="AH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8"/>
      <c r="AB223" s="48"/>
      <c r="AC223" s="48"/>
      <c r="AD223" s="48"/>
      <c r="AE223" s="48"/>
      <c r="AF223" s="48"/>
      <c r="AG223" s="48"/>
      <c r="AH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48"/>
      <c r="AH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48"/>
      <c r="AG225" s="48"/>
      <c r="AH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8"/>
      <c r="AB226" s="48"/>
      <c r="AC226" s="48"/>
      <c r="AD226" s="48"/>
      <c r="AE226" s="48"/>
      <c r="AF226" s="48"/>
      <c r="AG226" s="48"/>
      <c r="AH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8"/>
      <c r="AB227" s="48"/>
      <c r="AC227" s="48"/>
      <c r="AD227" s="48"/>
      <c r="AE227" s="48"/>
      <c r="AF227" s="48"/>
      <c r="AG227" s="48"/>
      <c r="AH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8"/>
      <c r="AB228" s="48"/>
      <c r="AC228" s="48"/>
      <c r="AD228" s="48"/>
      <c r="AE228" s="48"/>
      <c r="AF228" s="48"/>
      <c r="AG228" s="48"/>
      <c r="AH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48"/>
      <c r="AH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8"/>
      <c r="AB230" s="48"/>
      <c r="AC230" s="48"/>
      <c r="AD230" s="48"/>
      <c r="AE230" s="48"/>
      <c r="AF230" s="48"/>
      <c r="AG230" s="48"/>
      <c r="AH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48"/>
      <c r="AH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8"/>
      <c r="AB232" s="48"/>
      <c r="AC232" s="48"/>
      <c r="AD232" s="48"/>
      <c r="AE232" s="48"/>
      <c r="AF232" s="48"/>
      <c r="AG232" s="48"/>
      <c r="AH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8"/>
      <c r="AB254" s="48"/>
      <c r="AC254" s="48"/>
      <c r="AD254" s="48"/>
      <c r="AE254" s="48"/>
      <c r="AF254" s="48"/>
      <c r="AG254" s="48"/>
      <c r="AH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8"/>
      <c r="AB255" s="48"/>
      <c r="AC255" s="48"/>
      <c r="AD255" s="48"/>
      <c r="AE255" s="48"/>
      <c r="AF255" s="48"/>
      <c r="AG255" s="48"/>
      <c r="AH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8"/>
      <c r="AB256" s="48"/>
      <c r="AC256" s="48"/>
      <c r="AD256" s="48"/>
      <c r="AE256" s="48"/>
      <c r="AF256" s="48"/>
      <c r="AG256" s="48"/>
      <c r="AH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8"/>
      <c r="AB257" s="48"/>
      <c r="AC257" s="48"/>
      <c r="AD257" s="48"/>
      <c r="AE257" s="48"/>
      <c r="AF257" s="48"/>
      <c r="AG257" s="48"/>
      <c r="AH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8"/>
      <c r="AB258" s="48"/>
      <c r="AC258" s="48"/>
      <c r="AD258" s="48"/>
      <c r="AE258" s="48"/>
      <c r="AF258" s="48"/>
      <c r="AG258" s="48"/>
      <c r="AH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8"/>
      <c r="AB259" s="48"/>
      <c r="AC259" s="48"/>
      <c r="AD259" s="48"/>
      <c r="AE259" s="48"/>
      <c r="AF259" s="48"/>
      <c r="AG259" s="48"/>
      <c r="AH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8"/>
      <c r="AB260" s="48"/>
      <c r="AC260" s="48"/>
      <c r="AD260" s="48"/>
      <c r="AE260" s="48"/>
      <c r="AF260" s="48"/>
      <c r="AG260" s="48"/>
      <c r="AH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8"/>
      <c r="AB261" s="48"/>
      <c r="AC261" s="48"/>
      <c r="AD261" s="48"/>
      <c r="AE261" s="48"/>
      <c r="AF261" s="48"/>
      <c r="AG261" s="48"/>
      <c r="AH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8"/>
      <c r="AB262" s="48"/>
      <c r="AC262" s="48"/>
      <c r="AD262" s="48"/>
      <c r="AE262" s="48"/>
      <c r="AF262" s="48"/>
      <c r="AG262" s="48"/>
      <c r="AH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8"/>
      <c r="AB263" s="48"/>
      <c r="AC263" s="48"/>
      <c r="AD263" s="48"/>
      <c r="AE263" s="48"/>
      <c r="AF263" s="48"/>
      <c r="AG263" s="48"/>
      <c r="AH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8"/>
      <c r="AB264" s="48"/>
      <c r="AC264" s="48"/>
      <c r="AD264" s="48"/>
      <c r="AE264" s="48"/>
      <c r="AF264" s="48"/>
      <c r="AG264" s="48"/>
      <c r="AH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  <c r="AA265" s="48"/>
      <c r="AB265" s="48"/>
      <c r="AC265" s="48"/>
      <c r="AD265" s="48"/>
      <c r="AE265" s="48"/>
      <c r="AF265" s="48"/>
      <c r="AG265" s="48"/>
      <c r="AH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8"/>
      <c r="AB266" s="48"/>
      <c r="AC266" s="48"/>
      <c r="AD266" s="48"/>
      <c r="AE266" s="48"/>
      <c r="AF266" s="48"/>
      <c r="AG266" s="48"/>
      <c r="AH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8"/>
      <c r="AB267" s="48"/>
      <c r="AC267" s="48"/>
      <c r="AD267" s="48"/>
      <c r="AE267" s="48"/>
      <c r="AF267" s="48"/>
      <c r="AG267" s="48"/>
      <c r="AH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48"/>
      <c r="AH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8"/>
      <c r="AB269" s="48"/>
      <c r="AC269" s="48"/>
      <c r="AD269" s="48"/>
      <c r="AE269" s="48"/>
      <c r="AF269" s="48"/>
      <c r="AG269" s="48"/>
      <c r="AH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8"/>
      <c r="AB270" s="48"/>
      <c r="AC270" s="48"/>
      <c r="AD270" s="48"/>
      <c r="AE270" s="48"/>
      <c r="AF270" s="48"/>
      <c r="AG270" s="48"/>
      <c r="AH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48"/>
      <c r="AH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8"/>
      <c r="AB272" s="48"/>
      <c r="AC272" s="48"/>
      <c r="AD272" s="48"/>
      <c r="AE272" s="48"/>
      <c r="AF272" s="48"/>
      <c r="AG272" s="48"/>
      <c r="AH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48"/>
      <c r="AH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8"/>
      <c r="AB274" s="48"/>
      <c r="AC274" s="48"/>
      <c r="AD274" s="48"/>
      <c r="AE274" s="48"/>
      <c r="AF274" s="48"/>
      <c r="AG274" s="48"/>
      <c r="AH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8"/>
      <c r="AB275" s="48"/>
      <c r="AC275" s="48"/>
      <c r="AD275" s="48"/>
      <c r="AE275" s="48"/>
      <c r="AF275" s="48"/>
      <c r="AG275" s="48"/>
      <c r="AH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48"/>
      <c r="AH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8"/>
      <c r="AB277" s="48"/>
      <c r="AC277" s="48"/>
      <c r="AD277" s="48"/>
      <c r="AE277" s="48"/>
      <c r="AF277" s="48"/>
      <c r="AG277" s="48"/>
      <c r="AH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48"/>
      <c r="AH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8"/>
      <c r="AB279" s="48"/>
      <c r="AC279" s="48"/>
      <c r="AD279" s="48"/>
      <c r="AE279" s="48"/>
      <c r="AF279" s="48"/>
      <c r="AG279" s="48"/>
      <c r="AH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8"/>
      <c r="AB280" s="48"/>
      <c r="AC280" s="48"/>
      <c r="AD280" s="48"/>
      <c r="AE280" s="48"/>
      <c r="AF280" s="48"/>
      <c r="AG280" s="48"/>
      <c r="AH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8"/>
      <c r="AB281" s="48"/>
      <c r="AC281" s="48"/>
      <c r="AD281" s="48"/>
      <c r="AE281" s="48"/>
      <c r="AF281" s="48"/>
      <c r="AG281" s="48"/>
      <c r="AH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8"/>
      <c r="AB282" s="48"/>
      <c r="AC282" s="48"/>
      <c r="AD282" s="48"/>
      <c r="AE282" s="48"/>
      <c r="AF282" s="48"/>
      <c r="AG282" s="48"/>
      <c r="AH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48"/>
      <c r="AH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8"/>
      <c r="AB284" s="48"/>
      <c r="AC284" s="48"/>
      <c r="AD284" s="48"/>
      <c r="AE284" s="48"/>
      <c r="AF284" s="48"/>
      <c r="AG284" s="48"/>
      <c r="AH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8"/>
      <c r="AB285" s="48"/>
      <c r="AC285" s="48"/>
      <c r="AD285" s="48"/>
      <c r="AE285" s="48"/>
      <c r="AF285" s="48"/>
      <c r="AG285" s="48"/>
      <c r="AH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8"/>
      <c r="AB286" s="48"/>
      <c r="AC286" s="48"/>
      <c r="AD286" s="48"/>
      <c r="AE286" s="48"/>
      <c r="AF286" s="48"/>
      <c r="AG286" s="48"/>
      <c r="AH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  <c r="AA287" s="48"/>
      <c r="AB287" s="48"/>
      <c r="AC287" s="48"/>
      <c r="AD287" s="48"/>
      <c r="AE287" s="48"/>
      <c r="AF287" s="48"/>
      <c r="AG287" s="48"/>
      <c r="AH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48"/>
      <c r="AG288" s="48"/>
      <c r="AH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48"/>
      <c r="AG290" s="48"/>
      <c r="AH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48"/>
      <c r="AH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48"/>
      <c r="AG292" s="48"/>
      <c r="AH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48"/>
      <c r="AG293" s="48"/>
      <c r="AH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48"/>
      <c r="AG294" s="48"/>
      <c r="AH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48"/>
      <c r="AG295" s="48"/>
      <c r="AH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48"/>
      <c r="AG296" s="48"/>
      <c r="AH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48"/>
      <c r="AG297" s="48"/>
      <c r="AH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48"/>
      <c r="AG298" s="48"/>
      <c r="AH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48"/>
      <c r="AG299" s="48"/>
      <c r="AH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48"/>
      <c r="AG300" s="48"/>
      <c r="AH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48"/>
      <c r="AG301" s="48"/>
      <c r="AH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48"/>
      <c r="AG302" s="48"/>
      <c r="AH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48"/>
      <c r="AG303" s="48"/>
      <c r="AH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48"/>
      <c r="AG304" s="48"/>
      <c r="AH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48"/>
      <c r="AG305" s="48"/>
      <c r="AH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48"/>
      <c r="AH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48"/>
      <c r="AG307" s="48"/>
      <c r="AH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48"/>
      <c r="AH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48"/>
      <c r="AG309" s="48"/>
      <c r="AH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48"/>
      <c r="AG311" s="48"/>
      <c r="AH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48"/>
      <c r="AG312" s="48"/>
      <c r="AH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48"/>
      <c r="AG313" s="48"/>
      <c r="AH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48"/>
      <c r="AG314" s="48"/>
      <c r="AH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48"/>
      <c r="AG315" s="48"/>
      <c r="AH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48"/>
      <c r="AG316" s="48"/>
      <c r="AH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  <c r="AA317" s="48"/>
      <c r="AB317" s="48"/>
      <c r="AC317" s="48"/>
      <c r="AD317" s="48"/>
      <c r="AE317" s="48"/>
      <c r="AF317" s="48"/>
      <c r="AG317" s="48"/>
      <c r="AH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8"/>
      <c r="AB318" s="48"/>
      <c r="AC318" s="48"/>
      <c r="AD318" s="48"/>
      <c r="AE318" s="48"/>
      <c r="AF318" s="48"/>
      <c r="AG318" s="48"/>
      <c r="AH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8"/>
      <c r="AB319" s="48"/>
      <c r="AC319" s="48"/>
      <c r="AD319" s="48"/>
      <c r="AE319" s="48"/>
      <c r="AF319" s="48"/>
      <c r="AG319" s="48"/>
      <c r="AH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8"/>
      <c r="AB320" s="48"/>
      <c r="AC320" s="48"/>
      <c r="AD320" s="48"/>
      <c r="AE320" s="48"/>
      <c r="AF320" s="48"/>
      <c r="AG320" s="48"/>
      <c r="AH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8"/>
      <c r="AB323" s="48"/>
      <c r="AC323" s="48"/>
      <c r="AD323" s="48"/>
      <c r="AE323" s="48"/>
      <c r="AF323" s="48"/>
      <c r="AG323" s="48"/>
      <c r="AH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8"/>
      <c r="AB324" s="48"/>
      <c r="AC324" s="48"/>
      <c r="AD324" s="48"/>
      <c r="AE324" s="48"/>
      <c r="AF324" s="48"/>
      <c r="AG324" s="48"/>
      <c r="AH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  <c r="AA325" s="48"/>
      <c r="AB325" s="48"/>
      <c r="AC325" s="48"/>
      <c r="AD325" s="48"/>
      <c r="AE325" s="48"/>
      <c r="AF325" s="48"/>
      <c r="AG325" s="48"/>
      <c r="AH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8"/>
      <c r="AB326" s="48"/>
      <c r="AC326" s="48"/>
      <c r="AD326" s="48"/>
      <c r="AE326" s="48"/>
      <c r="AF326" s="48"/>
      <c r="AG326" s="48"/>
      <c r="AH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  <c r="AA327" s="48"/>
      <c r="AB327" s="48"/>
      <c r="AC327" s="48"/>
      <c r="AD327" s="48"/>
      <c r="AE327" s="48"/>
      <c r="AF327" s="48"/>
      <c r="AG327" s="48"/>
      <c r="AH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8"/>
      <c r="AB328" s="48"/>
      <c r="AC328" s="48"/>
      <c r="AD328" s="48"/>
      <c r="AE328" s="48"/>
      <c r="AF328" s="48"/>
      <c r="AG328" s="48"/>
      <c r="AH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8"/>
      <c r="AB330" s="48"/>
      <c r="AC330" s="48"/>
      <c r="AD330" s="48"/>
      <c r="AE330" s="48"/>
      <c r="AF330" s="48"/>
      <c r="AG330" s="48"/>
      <c r="AH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8"/>
      <c r="AB331" s="48"/>
      <c r="AC331" s="48"/>
      <c r="AD331" s="48"/>
      <c r="AE331" s="48"/>
      <c r="AF331" s="48"/>
      <c r="AG331" s="48"/>
      <c r="AH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8"/>
      <c r="AB332" s="48"/>
      <c r="AC332" s="48"/>
      <c r="AD332" s="48"/>
      <c r="AE332" s="48"/>
      <c r="AF332" s="48"/>
      <c r="AG332" s="48"/>
      <c r="AH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8"/>
      <c r="AB333" s="48"/>
      <c r="AC333" s="48"/>
      <c r="AD333" s="48"/>
      <c r="AE333" s="48"/>
      <c r="AF333" s="48"/>
      <c r="AG333" s="48"/>
      <c r="AH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8"/>
      <c r="AB334" s="48"/>
      <c r="AC334" s="48"/>
      <c r="AD334" s="48"/>
      <c r="AE334" s="48"/>
      <c r="AF334" s="48"/>
      <c r="AG334" s="48"/>
      <c r="AH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8"/>
      <c r="AB335" s="48"/>
      <c r="AC335" s="48"/>
      <c r="AD335" s="48"/>
      <c r="AE335" s="48"/>
      <c r="AF335" s="48"/>
      <c r="AG335" s="48"/>
      <c r="AH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8"/>
      <c r="AB336" s="48"/>
      <c r="AC336" s="48"/>
      <c r="AD336" s="48"/>
      <c r="AE336" s="48"/>
      <c r="AF336" s="48"/>
      <c r="AG336" s="48"/>
      <c r="AH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  <c r="AA337" s="48"/>
      <c r="AB337" s="48"/>
      <c r="AC337" s="48"/>
      <c r="AD337" s="48"/>
      <c r="AE337" s="48"/>
      <c r="AF337" s="48"/>
      <c r="AG337" s="48"/>
      <c r="AH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8"/>
      <c r="AB338" s="48"/>
      <c r="AC338" s="48"/>
      <c r="AD338" s="48"/>
      <c r="AE338" s="48"/>
      <c r="AF338" s="48"/>
      <c r="AG338" s="48"/>
      <c r="AH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8"/>
      <c r="AB339" s="48"/>
      <c r="AC339" s="48"/>
      <c r="AD339" s="48"/>
      <c r="AE339" s="48"/>
      <c r="AF339" s="48"/>
      <c r="AG339" s="48"/>
      <c r="AH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8"/>
      <c r="AB340" s="48"/>
      <c r="AC340" s="48"/>
      <c r="AD340" s="48"/>
      <c r="AE340" s="48"/>
      <c r="AF340" s="48"/>
      <c r="AG340" s="48"/>
      <c r="AH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8"/>
      <c r="AB341" s="48"/>
      <c r="AC341" s="48"/>
      <c r="AD341" s="48"/>
      <c r="AE341" s="48"/>
      <c r="AF341" s="48"/>
      <c r="AG341" s="48"/>
      <c r="AH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8"/>
      <c r="AB342" s="48"/>
      <c r="AC342" s="48"/>
      <c r="AD342" s="48"/>
      <c r="AE342" s="48"/>
      <c r="AF342" s="48"/>
      <c r="AG342" s="48"/>
      <c r="AH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8"/>
      <c r="AB343" s="48"/>
      <c r="AC343" s="48"/>
      <c r="AD343" s="48"/>
      <c r="AE343" s="48"/>
      <c r="AF343" s="48"/>
      <c r="AG343" s="48"/>
      <c r="AH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8"/>
      <c r="AB344" s="48"/>
      <c r="AC344" s="48"/>
      <c r="AD344" s="48"/>
      <c r="AE344" s="48"/>
      <c r="AF344" s="48"/>
      <c r="AG344" s="48"/>
      <c r="AH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8"/>
      <c r="AB345" s="48"/>
      <c r="AC345" s="48"/>
      <c r="AD345" s="48"/>
      <c r="AE345" s="48"/>
      <c r="AF345" s="48"/>
      <c r="AG345" s="48"/>
      <c r="AH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8"/>
      <c r="AB346" s="48"/>
      <c r="AC346" s="48"/>
      <c r="AD346" s="48"/>
      <c r="AE346" s="48"/>
      <c r="AF346" s="48"/>
      <c r="AG346" s="48"/>
      <c r="AH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  <c r="AA347" s="48"/>
      <c r="AB347" s="48"/>
      <c r="AC347" s="48"/>
      <c r="AD347" s="48"/>
      <c r="AE347" s="48"/>
      <c r="AF347" s="48"/>
      <c r="AG347" s="48"/>
      <c r="AH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  <c r="AA348" s="48"/>
      <c r="AB348" s="48"/>
      <c r="AC348" s="48"/>
      <c r="AD348" s="48"/>
      <c r="AE348" s="48"/>
      <c r="AF348" s="48"/>
      <c r="AG348" s="48"/>
      <c r="AH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  <c r="AA349" s="48"/>
      <c r="AB349" s="48"/>
      <c r="AC349" s="48"/>
      <c r="AD349" s="48"/>
      <c r="AE349" s="48"/>
      <c r="AF349" s="48"/>
      <c r="AG349" s="48"/>
      <c r="AH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  <c r="AA350" s="48"/>
      <c r="AB350" s="48"/>
      <c r="AC350" s="48"/>
      <c r="AD350" s="48"/>
      <c r="AE350" s="48"/>
      <c r="AF350" s="48"/>
      <c r="AG350" s="48"/>
      <c r="AH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  <c r="AA351" s="48"/>
      <c r="AB351" s="48"/>
      <c r="AC351" s="48"/>
      <c r="AD351" s="48"/>
      <c r="AE351" s="48"/>
      <c r="AF351" s="48"/>
      <c r="AG351" s="48"/>
      <c r="AH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  <c r="AA352" s="48"/>
      <c r="AB352" s="48"/>
      <c r="AC352" s="48"/>
      <c r="AD352" s="48"/>
      <c r="AE352" s="48"/>
      <c r="AF352" s="48"/>
      <c r="AG352" s="48"/>
      <c r="AH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  <c r="AA353" s="48"/>
      <c r="AB353" s="48"/>
      <c r="AC353" s="48"/>
      <c r="AD353" s="48"/>
      <c r="AE353" s="48"/>
      <c r="AF353" s="48"/>
      <c r="AG353" s="48"/>
      <c r="AH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  <c r="AA354" s="48"/>
      <c r="AB354" s="48"/>
      <c r="AC354" s="48"/>
      <c r="AD354" s="48"/>
      <c r="AE354" s="48"/>
      <c r="AF354" s="48"/>
      <c r="AG354" s="48"/>
      <c r="AH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  <c r="AA355" s="48"/>
      <c r="AB355" s="48"/>
      <c r="AC355" s="48"/>
      <c r="AD355" s="48"/>
      <c r="AE355" s="48"/>
      <c r="AF355" s="48"/>
      <c r="AG355" s="48"/>
      <c r="AH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  <c r="AA356" s="48"/>
      <c r="AB356" s="48"/>
      <c r="AC356" s="48"/>
      <c r="AD356" s="48"/>
      <c r="AE356" s="48"/>
      <c r="AF356" s="48"/>
      <c r="AG356" s="48"/>
      <c r="AH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  <c r="AA357" s="48"/>
      <c r="AB357" s="48"/>
      <c r="AC357" s="48"/>
      <c r="AD357" s="48"/>
      <c r="AE357" s="48"/>
      <c r="AF357" s="48"/>
      <c r="AG357" s="48"/>
      <c r="AH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  <c r="AA358" s="48"/>
      <c r="AB358" s="48"/>
      <c r="AC358" s="48"/>
      <c r="AD358" s="48"/>
      <c r="AE358" s="48"/>
      <c r="AF358" s="48"/>
      <c r="AG358" s="48"/>
      <c r="AH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  <c r="AA359" s="48"/>
      <c r="AB359" s="48"/>
      <c r="AC359" s="48"/>
      <c r="AD359" s="48"/>
      <c r="AE359" s="48"/>
      <c r="AF359" s="48"/>
      <c r="AG359" s="48"/>
      <c r="AH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  <c r="AA360" s="48"/>
      <c r="AB360" s="48"/>
      <c r="AC360" s="48"/>
      <c r="AD360" s="48"/>
      <c r="AE360" s="48"/>
      <c r="AF360" s="48"/>
      <c r="AG360" s="48"/>
      <c r="AH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  <c r="AA361" s="48"/>
      <c r="AB361" s="48"/>
      <c r="AC361" s="48"/>
      <c r="AD361" s="48"/>
      <c r="AE361" s="48"/>
      <c r="AF361" s="48"/>
      <c r="AG361" s="48"/>
      <c r="AH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  <c r="AA362" s="48"/>
      <c r="AB362" s="48"/>
      <c r="AC362" s="48"/>
      <c r="AD362" s="48"/>
      <c r="AE362" s="48"/>
      <c r="AF362" s="48"/>
      <c r="AG362" s="48"/>
      <c r="AH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  <c r="AA363" s="48"/>
      <c r="AB363" s="48"/>
      <c r="AC363" s="48"/>
      <c r="AD363" s="48"/>
      <c r="AE363" s="48"/>
      <c r="AF363" s="48"/>
      <c r="AG363" s="48"/>
      <c r="AH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  <c r="AA365" s="48"/>
      <c r="AB365" s="48"/>
      <c r="AC365" s="48"/>
      <c r="AD365" s="48"/>
      <c r="AE365" s="48"/>
      <c r="AF365" s="48"/>
      <c r="AG365" s="48"/>
      <c r="AH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  <c r="AA366" s="48"/>
      <c r="AB366" s="48"/>
      <c r="AC366" s="48"/>
      <c r="AD366" s="48"/>
      <c r="AE366" s="48"/>
      <c r="AF366" s="48"/>
      <c r="AG366" s="48"/>
      <c r="AH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  <c r="AA367" s="48"/>
      <c r="AB367" s="48"/>
      <c r="AC367" s="48"/>
      <c r="AD367" s="48"/>
      <c r="AE367" s="48"/>
      <c r="AF367" s="48"/>
      <c r="AG367" s="48"/>
      <c r="AH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  <c r="AA368" s="48"/>
      <c r="AB368" s="48"/>
      <c r="AC368" s="48"/>
      <c r="AD368" s="48"/>
      <c r="AE368" s="48"/>
      <c r="AF368" s="48"/>
      <c r="AG368" s="48"/>
      <c r="AH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  <c r="AA369" s="48"/>
      <c r="AB369" s="48"/>
      <c r="AC369" s="48"/>
      <c r="AD369" s="48"/>
      <c r="AE369" s="48"/>
      <c r="AF369" s="48"/>
      <c r="AG369" s="48"/>
      <c r="AH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  <c r="AA370" s="48"/>
      <c r="AB370" s="48"/>
      <c r="AC370" s="48"/>
      <c r="AD370" s="48"/>
      <c r="AE370" s="48"/>
      <c r="AF370" s="48"/>
      <c r="AG370" s="48"/>
      <c r="AH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  <c r="AA371" s="48"/>
      <c r="AB371" s="48"/>
      <c r="AC371" s="48"/>
      <c r="AD371" s="48"/>
      <c r="AE371" s="48"/>
      <c r="AF371" s="48"/>
      <c r="AG371" s="48"/>
      <c r="AH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  <c r="AA372" s="48"/>
      <c r="AB372" s="48"/>
      <c r="AC372" s="48"/>
      <c r="AD372" s="48"/>
      <c r="AE372" s="48"/>
      <c r="AF372" s="48"/>
      <c r="AG372" s="48"/>
      <c r="AH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  <c r="AA373" s="48"/>
      <c r="AB373" s="48"/>
      <c r="AC373" s="48"/>
      <c r="AD373" s="48"/>
      <c r="AE373" s="48"/>
      <c r="AF373" s="48"/>
      <c r="AG373" s="48"/>
      <c r="AH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  <c r="AA374" s="48"/>
      <c r="AB374" s="48"/>
      <c r="AC374" s="48"/>
      <c r="AD374" s="48"/>
      <c r="AE374" s="48"/>
      <c r="AF374" s="48"/>
      <c r="AG374" s="48"/>
      <c r="AH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  <c r="AA375" s="48"/>
      <c r="AB375" s="48"/>
      <c r="AC375" s="48"/>
      <c r="AD375" s="48"/>
      <c r="AE375" s="48"/>
      <c r="AF375" s="48"/>
      <c r="AG375" s="48"/>
      <c r="AH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  <c r="AA376" s="48"/>
      <c r="AB376" s="48"/>
      <c r="AC376" s="48"/>
      <c r="AD376" s="48"/>
      <c r="AE376" s="48"/>
      <c r="AF376" s="48"/>
      <c r="AG376" s="48"/>
      <c r="AH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  <c r="AA377" s="48"/>
      <c r="AB377" s="48"/>
      <c r="AC377" s="48"/>
      <c r="AD377" s="48"/>
      <c r="AE377" s="48"/>
      <c r="AF377" s="48"/>
      <c r="AG377" s="48"/>
      <c r="AH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  <c r="AA378" s="48"/>
      <c r="AB378" s="48"/>
      <c r="AC378" s="48"/>
      <c r="AD378" s="48"/>
      <c r="AE378" s="48"/>
      <c r="AF378" s="48"/>
      <c r="AG378" s="48"/>
      <c r="AH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  <c r="AA379" s="48"/>
      <c r="AB379" s="48"/>
      <c r="AC379" s="48"/>
      <c r="AD379" s="48"/>
      <c r="AE379" s="48"/>
      <c r="AF379" s="48"/>
      <c r="AG379" s="48"/>
      <c r="AH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  <c r="AA380" s="48"/>
      <c r="AB380" s="48"/>
      <c r="AC380" s="48"/>
      <c r="AD380" s="48"/>
      <c r="AE380" s="48"/>
      <c r="AF380" s="48"/>
      <c r="AG380" s="48"/>
      <c r="AH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  <c r="AA381" s="48"/>
      <c r="AB381" s="48"/>
      <c r="AC381" s="48"/>
      <c r="AD381" s="48"/>
      <c r="AE381" s="48"/>
      <c r="AF381" s="48"/>
      <c r="AG381" s="48"/>
      <c r="AH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  <c r="AA382" s="48"/>
      <c r="AB382" s="48"/>
      <c r="AC382" s="48"/>
      <c r="AD382" s="48"/>
      <c r="AE382" s="48"/>
      <c r="AF382" s="48"/>
      <c r="AG382" s="48"/>
      <c r="AH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  <c r="AA383" s="48"/>
      <c r="AB383" s="48"/>
      <c r="AC383" s="48"/>
      <c r="AD383" s="48"/>
      <c r="AE383" s="48"/>
      <c r="AF383" s="48"/>
      <c r="AG383" s="48"/>
      <c r="AH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  <c r="AA384" s="48"/>
      <c r="AB384" s="48"/>
      <c r="AC384" s="48"/>
      <c r="AD384" s="48"/>
      <c r="AE384" s="48"/>
      <c r="AF384" s="48"/>
      <c r="AG384" s="48"/>
      <c r="AH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  <c r="AA385" s="48"/>
      <c r="AB385" s="48"/>
      <c r="AC385" s="48"/>
      <c r="AD385" s="48"/>
      <c r="AE385" s="48"/>
      <c r="AF385" s="48"/>
      <c r="AG385" s="48"/>
      <c r="AH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  <c r="AA386" s="48"/>
      <c r="AB386" s="48"/>
      <c r="AC386" s="48"/>
      <c r="AD386" s="48"/>
      <c r="AE386" s="48"/>
      <c r="AF386" s="48"/>
      <c r="AG386" s="48"/>
      <c r="AH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  <c r="AA387" s="48"/>
      <c r="AB387" s="48"/>
      <c r="AC387" s="48"/>
      <c r="AD387" s="48"/>
      <c r="AE387" s="48"/>
      <c r="AF387" s="48"/>
      <c r="AG387" s="48"/>
      <c r="AH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  <c r="AA388" s="48"/>
      <c r="AB388" s="48"/>
      <c r="AC388" s="48"/>
      <c r="AD388" s="48"/>
      <c r="AE388" s="48"/>
      <c r="AF388" s="48"/>
      <c r="AG388" s="48"/>
      <c r="AH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  <c r="AA389" s="48"/>
      <c r="AB389" s="48"/>
      <c r="AC389" s="48"/>
      <c r="AD389" s="48"/>
      <c r="AE389" s="48"/>
      <c r="AF389" s="48"/>
      <c r="AG389" s="48"/>
      <c r="AH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  <c r="AA390" s="48"/>
      <c r="AB390" s="48"/>
      <c r="AC390" s="48"/>
      <c r="AD390" s="48"/>
      <c r="AE390" s="48"/>
      <c r="AF390" s="48"/>
      <c r="AG390" s="48"/>
      <c r="AH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  <c r="AA391" s="48"/>
      <c r="AB391" s="48"/>
      <c r="AC391" s="48"/>
      <c r="AD391" s="48"/>
      <c r="AE391" s="48"/>
      <c r="AF391" s="48"/>
      <c r="AG391" s="48"/>
      <c r="AH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  <c r="AA392" s="48"/>
      <c r="AB392" s="48"/>
      <c r="AC392" s="48"/>
      <c r="AD392" s="48"/>
      <c r="AE392" s="48"/>
      <c r="AF392" s="48"/>
      <c r="AG392" s="48"/>
      <c r="AH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  <c r="AA393" s="48"/>
      <c r="AB393" s="48"/>
      <c r="AC393" s="48"/>
      <c r="AD393" s="48"/>
      <c r="AE393" s="48"/>
      <c r="AF393" s="48"/>
      <c r="AG393" s="48"/>
      <c r="AH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  <c r="AA394" s="48"/>
      <c r="AB394" s="48"/>
      <c r="AC394" s="48"/>
      <c r="AD394" s="48"/>
      <c r="AE394" s="48"/>
      <c r="AF394" s="48"/>
      <c r="AG394" s="48"/>
      <c r="AH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  <c r="AA395" s="48"/>
      <c r="AB395" s="48"/>
      <c r="AC395" s="48"/>
      <c r="AD395" s="48"/>
      <c r="AE395" s="48"/>
      <c r="AF395" s="48"/>
      <c r="AG395" s="48"/>
      <c r="AH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  <c r="AA396" s="48"/>
      <c r="AB396" s="48"/>
      <c r="AC396" s="48"/>
      <c r="AD396" s="48"/>
      <c r="AE396" s="48"/>
      <c r="AF396" s="48"/>
      <c r="AG396" s="48"/>
      <c r="AH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  <c r="AA397" s="48"/>
      <c r="AB397" s="48"/>
      <c r="AC397" s="48"/>
      <c r="AD397" s="48"/>
      <c r="AE397" s="48"/>
      <c r="AF397" s="48"/>
      <c r="AG397" s="48"/>
      <c r="AH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  <c r="AA398" s="48"/>
      <c r="AB398" s="48"/>
      <c r="AC398" s="48"/>
      <c r="AD398" s="48"/>
      <c r="AE398" s="48"/>
      <c r="AF398" s="48"/>
      <c r="AG398" s="48"/>
      <c r="AH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  <c r="AA399" s="48"/>
      <c r="AB399" s="48"/>
      <c r="AC399" s="48"/>
      <c r="AD399" s="48"/>
      <c r="AE399" s="48"/>
      <c r="AF399" s="48"/>
      <c r="AG399" s="48"/>
      <c r="AH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  <c r="AA400" s="48"/>
      <c r="AB400" s="48"/>
      <c r="AC400" s="48"/>
      <c r="AD400" s="48"/>
      <c r="AE400" s="48"/>
      <c r="AF400" s="48"/>
      <c r="AG400" s="48"/>
      <c r="AH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  <c r="AA401" s="48"/>
      <c r="AB401" s="48"/>
      <c r="AC401" s="48"/>
      <c r="AD401" s="48"/>
      <c r="AE401" s="48"/>
      <c r="AF401" s="48"/>
      <c r="AG401" s="48"/>
      <c r="AH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  <c r="AA402" s="48"/>
      <c r="AB402" s="48"/>
      <c r="AC402" s="48"/>
      <c r="AD402" s="48"/>
      <c r="AE402" s="48"/>
      <c r="AF402" s="48"/>
      <c r="AG402" s="48"/>
      <c r="AH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  <c r="AA403" s="48"/>
      <c r="AB403" s="48"/>
      <c r="AC403" s="48"/>
      <c r="AD403" s="48"/>
      <c r="AE403" s="48"/>
      <c r="AF403" s="48"/>
      <c r="AG403" s="48"/>
      <c r="AH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  <c r="AA404" s="48"/>
      <c r="AB404" s="48"/>
      <c r="AC404" s="48"/>
      <c r="AD404" s="48"/>
      <c r="AE404" s="48"/>
      <c r="AF404" s="48"/>
      <c r="AG404" s="48"/>
      <c r="AH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  <c r="AA405" s="48"/>
      <c r="AB405" s="48"/>
      <c r="AC405" s="48"/>
      <c r="AD405" s="48"/>
      <c r="AE405" s="48"/>
      <c r="AF405" s="48"/>
      <c r="AG405" s="48"/>
      <c r="AH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  <c r="AA406" s="48"/>
      <c r="AB406" s="48"/>
      <c r="AC406" s="48"/>
      <c r="AD406" s="48"/>
      <c r="AE406" s="48"/>
      <c r="AF406" s="48"/>
      <c r="AG406" s="48"/>
      <c r="AH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  <c r="AA407" s="48"/>
      <c r="AB407" s="48"/>
      <c r="AC407" s="48"/>
      <c r="AD407" s="48"/>
      <c r="AE407" s="48"/>
      <c r="AF407" s="48"/>
      <c r="AG407" s="48"/>
      <c r="AH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  <c r="AA408" s="48"/>
      <c r="AB408" s="48"/>
      <c r="AC408" s="48"/>
      <c r="AD408" s="48"/>
      <c r="AE408" s="48"/>
      <c r="AF408" s="48"/>
      <c r="AG408" s="48"/>
      <c r="AH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  <c r="AA409" s="48"/>
      <c r="AB409" s="48"/>
      <c r="AC409" s="48"/>
      <c r="AD409" s="48"/>
      <c r="AE409" s="48"/>
      <c r="AF409" s="48"/>
      <c r="AG409" s="48"/>
      <c r="AH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  <c r="AA410" s="48"/>
      <c r="AB410" s="48"/>
      <c r="AC410" s="48"/>
      <c r="AD410" s="48"/>
      <c r="AE410" s="48"/>
      <c r="AF410" s="48"/>
      <c r="AG410" s="48"/>
      <c r="AH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  <c r="AA411" s="48"/>
      <c r="AB411" s="48"/>
      <c r="AC411" s="48"/>
      <c r="AD411" s="48"/>
      <c r="AE411" s="48"/>
      <c r="AF411" s="48"/>
      <c r="AG411" s="48"/>
      <c r="AH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  <c r="AA412" s="48"/>
      <c r="AB412" s="48"/>
      <c r="AC412" s="48"/>
      <c r="AD412" s="48"/>
      <c r="AE412" s="48"/>
      <c r="AF412" s="48"/>
      <c r="AG412" s="48"/>
      <c r="AH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  <c r="AA413" s="48"/>
      <c r="AB413" s="48"/>
      <c r="AC413" s="48"/>
      <c r="AD413" s="48"/>
      <c r="AE413" s="48"/>
      <c r="AF413" s="48"/>
      <c r="AG413" s="48"/>
      <c r="AH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  <c r="AA414" s="48"/>
      <c r="AB414" s="48"/>
      <c r="AC414" s="48"/>
      <c r="AD414" s="48"/>
      <c r="AE414" s="48"/>
      <c r="AF414" s="48"/>
      <c r="AG414" s="48"/>
      <c r="AH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  <c r="AA415" s="48"/>
      <c r="AB415" s="48"/>
      <c r="AC415" s="48"/>
      <c r="AD415" s="48"/>
      <c r="AE415" s="48"/>
      <c r="AF415" s="48"/>
      <c r="AG415" s="48"/>
      <c r="AH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  <c r="AA416" s="48"/>
      <c r="AB416" s="48"/>
      <c r="AC416" s="48"/>
      <c r="AD416" s="48"/>
      <c r="AE416" s="48"/>
      <c r="AF416" s="48"/>
      <c r="AG416" s="48"/>
      <c r="AH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  <c r="AA417" s="48"/>
      <c r="AB417" s="48"/>
      <c r="AC417" s="48"/>
      <c r="AD417" s="48"/>
      <c r="AE417" s="48"/>
      <c r="AF417" s="48"/>
      <c r="AG417" s="48"/>
      <c r="AH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  <c r="AA418" s="48"/>
      <c r="AB418" s="48"/>
      <c r="AC418" s="48"/>
      <c r="AD418" s="48"/>
      <c r="AE418" s="48"/>
      <c r="AF418" s="48"/>
      <c r="AG418" s="48"/>
      <c r="AH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  <c r="AA419" s="48"/>
      <c r="AB419" s="48"/>
      <c r="AC419" s="48"/>
      <c r="AD419" s="48"/>
      <c r="AE419" s="48"/>
      <c r="AF419" s="48"/>
      <c r="AG419" s="48"/>
      <c r="AH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  <c r="AA420" s="48"/>
      <c r="AB420" s="48"/>
      <c r="AC420" s="48"/>
      <c r="AD420" s="48"/>
      <c r="AE420" s="48"/>
      <c r="AF420" s="48"/>
      <c r="AG420" s="48"/>
      <c r="AH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  <c r="AA421" s="48"/>
      <c r="AB421" s="48"/>
      <c r="AC421" s="48"/>
      <c r="AD421" s="48"/>
      <c r="AE421" s="48"/>
      <c r="AF421" s="48"/>
      <c r="AG421" s="48"/>
      <c r="AH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  <c r="AA422" s="48"/>
      <c r="AB422" s="48"/>
      <c r="AC422" s="48"/>
      <c r="AD422" s="48"/>
      <c r="AE422" s="48"/>
      <c r="AF422" s="48"/>
      <c r="AG422" s="48"/>
      <c r="AH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  <c r="AA424" s="48"/>
      <c r="AB424" s="48"/>
      <c r="AC424" s="48"/>
      <c r="AD424" s="48"/>
      <c r="AE424" s="48"/>
      <c r="AF424" s="48"/>
      <c r="AG424" s="48"/>
      <c r="AH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  <c r="AA425" s="48"/>
      <c r="AB425" s="48"/>
      <c r="AC425" s="48"/>
      <c r="AD425" s="48"/>
      <c r="AE425" s="48"/>
      <c r="AF425" s="48"/>
      <c r="AG425" s="48"/>
      <c r="AH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  <c r="AA427" s="48"/>
      <c r="AB427" s="48"/>
      <c r="AC427" s="48"/>
      <c r="AD427" s="48"/>
      <c r="AE427" s="48"/>
      <c r="AF427" s="48"/>
      <c r="AG427" s="48"/>
      <c r="AH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  <c r="AA428" s="48"/>
      <c r="AB428" s="48"/>
      <c r="AC428" s="48"/>
      <c r="AD428" s="48"/>
      <c r="AE428" s="48"/>
      <c r="AF428" s="48"/>
      <c r="AG428" s="48"/>
      <c r="AH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  <c r="AA429" s="48"/>
      <c r="AB429" s="48"/>
      <c r="AC429" s="48"/>
      <c r="AD429" s="48"/>
      <c r="AE429" s="48"/>
      <c r="AF429" s="48"/>
      <c r="AG429" s="48"/>
      <c r="AH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  <c r="AA430" s="48"/>
      <c r="AB430" s="48"/>
      <c r="AC430" s="48"/>
      <c r="AD430" s="48"/>
      <c r="AE430" s="48"/>
      <c r="AF430" s="48"/>
      <c r="AG430" s="48"/>
      <c r="AH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  <c r="AA431" s="48"/>
      <c r="AB431" s="48"/>
      <c r="AC431" s="48"/>
      <c r="AD431" s="48"/>
      <c r="AE431" s="48"/>
      <c r="AF431" s="48"/>
      <c r="AG431" s="48"/>
      <c r="AH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  <c r="AA432" s="48"/>
      <c r="AB432" s="48"/>
      <c r="AC432" s="48"/>
      <c r="AD432" s="48"/>
      <c r="AE432" s="48"/>
      <c r="AF432" s="48"/>
      <c r="AG432" s="48"/>
      <c r="AH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  <c r="AA433" s="48"/>
      <c r="AB433" s="48"/>
      <c r="AC433" s="48"/>
      <c r="AD433" s="48"/>
      <c r="AE433" s="48"/>
      <c r="AF433" s="48"/>
      <c r="AG433" s="48"/>
      <c r="AH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  <c r="AA434" s="48"/>
      <c r="AB434" s="48"/>
      <c r="AC434" s="48"/>
      <c r="AD434" s="48"/>
      <c r="AE434" s="48"/>
      <c r="AF434" s="48"/>
      <c r="AG434" s="48"/>
      <c r="AH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  <c r="AA435" s="48"/>
      <c r="AB435" s="48"/>
      <c r="AC435" s="48"/>
      <c r="AD435" s="48"/>
      <c r="AE435" s="48"/>
      <c r="AF435" s="48"/>
      <c r="AG435" s="48"/>
      <c r="AH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  <c r="AA436" s="48"/>
      <c r="AB436" s="48"/>
      <c r="AC436" s="48"/>
      <c r="AD436" s="48"/>
      <c r="AE436" s="48"/>
      <c r="AF436" s="48"/>
      <c r="AG436" s="48"/>
      <c r="AH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  <c r="AA437" s="48"/>
      <c r="AB437" s="48"/>
      <c r="AC437" s="48"/>
      <c r="AD437" s="48"/>
      <c r="AE437" s="48"/>
      <c r="AF437" s="48"/>
      <c r="AG437" s="48"/>
      <c r="AH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  <c r="AA438" s="48"/>
      <c r="AB438" s="48"/>
      <c r="AC438" s="48"/>
      <c r="AD438" s="48"/>
      <c r="AE438" s="48"/>
      <c r="AF438" s="48"/>
      <c r="AG438" s="48"/>
      <c r="AH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  <c r="AA439" s="48"/>
      <c r="AB439" s="48"/>
      <c r="AC439" s="48"/>
      <c r="AD439" s="48"/>
      <c r="AE439" s="48"/>
      <c r="AF439" s="48"/>
      <c r="AG439" s="48"/>
      <c r="AH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  <c r="AA440" s="48"/>
      <c r="AB440" s="48"/>
      <c r="AC440" s="48"/>
      <c r="AD440" s="48"/>
      <c r="AE440" s="48"/>
      <c r="AF440" s="48"/>
      <c r="AG440" s="48"/>
      <c r="AH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  <c r="AA441" s="48"/>
      <c r="AB441" s="48"/>
      <c r="AC441" s="48"/>
      <c r="AD441" s="48"/>
      <c r="AE441" s="48"/>
      <c r="AF441" s="48"/>
      <c r="AG441" s="48"/>
      <c r="AH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  <c r="AA442" s="48"/>
      <c r="AB442" s="48"/>
      <c r="AC442" s="48"/>
      <c r="AD442" s="48"/>
      <c r="AE442" s="48"/>
      <c r="AF442" s="48"/>
      <c r="AG442" s="48"/>
      <c r="AH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  <c r="AA443" s="48"/>
      <c r="AB443" s="48"/>
      <c r="AC443" s="48"/>
      <c r="AD443" s="48"/>
      <c r="AE443" s="48"/>
      <c r="AF443" s="48"/>
      <c r="AG443" s="48"/>
      <c r="AH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  <c r="AA444" s="48"/>
      <c r="AB444" s="48"/>
      <c r="AC444" s="48"/>
      <c r="AD444" s="48"/>
      <c r="AE444" s="48"/>
      <c r="AF444" s="48"/>
      <c r="AG444" s="48"/>
      <c r="AH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  <c r="AA445" s="48"/>
      <c r="AB445" s="48"/>
      <c r="AC445" s="48"/>
      <c r="AD445" s="48"/>
      <c r="AE445" s="48"/>
      <c r="AF445" s="48"/>
      <c r="AG445" s="48"/>
      <c r="AH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  <c r="AA447" s="48"/>
      <c r="AB447" s="48"/>
      <c r="AC447" s="48"/>
      <c r="AD447" s="48"/>
      <c r="AE447" s="48"/>
      <c r="AF447" s="48"/>
      <c r="AG447" s="48"/>
      <c r="AH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  <c r="AA449" s="48"/>
      <c r="AB449" s="48"/>
      <c r="AC449" s="48"/>
      <c r="AD449" s="48"/>
      <c r="AE449" s="48"/>
      <c r="AF449" s="48"/>
      <c r="AG449" s="48"/>
      <c r="AH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  <c r="AA450" s="48"/>
      <c r="AB450" s="48"/>
      <c r="AC450" s="48"/>
      <c r="AD450" s="48"/>
      <c r="AE450" s="48"/>
      <c r="AF450" s="48"/>
      <c r="AG450" s="48"/>
      <c r="AH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  <c r="AA451" s="48"/>
      <c r="AB451" s="48"/>
      <c r="AC451" s="48"/>
      <c r="AD451" s="48"/>
      <c r="AE451" s="48"/>
      <c r="AF451" s="48"/>
      <c r="AG451" s="48"/>
      <c r="AH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  <c r="AA452" s="48"/>
      <c r="AB452" s="48"/>
      <c r="AC452" s="48"/>
      <c r="AD452" s="48"/>
      <c r="AE452" s="48"/>
      <c r="AF452" s="48"/>
      <c r="AG452" s="48"/>
      <c r="AH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  <c r="AA453" s="48"/>
      <c r="AB453" s="48"/>
      <c r="AC453" s="48"/>
      <c r="AD453" s="48"/>
      <c r="AE453" s="48"/>
      <c r="AF453" s="48"/>
      <c r="AG453" s="48"/>
      <c r="AH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  <c r="AA454" s="48"/>
      <c r="AB454" s="48"/>
      <c r="AC454" s="48"/>
      <c r="AD454" s="48"/>
      <c r="AE454" s="48"/>
      <c r="AF454" s="48"/>
      <c r="AG454" s="48"/>
      <c r="AH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  <c r="AA455" s="48"/>
      <c r="AB455" s="48"/>
      <c r="AC455" s="48"/>
      <c r="AD455" s="48"/>
      <c r="AE455" s="48"/>
      <c r="AF455" s="48"/>
      <c r="AG455" s="48"/>
      <c r="AH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  <c r="AA456" s="48"/>
      <c r="AB456" s="48"/>
      <c r="AC456" s="48"/>
      <c r="AD456" s="48"/>
      <c r="AE456" s="48"/>
      <c r="AF456" s="48"/>
      <c r="AG456" s="48"/>
      <c r="AH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  <c r="AA457" s="48"/>
      <c r="AB457" s="48"/>
      <c r="AC457" s="48"/>
      <c r="AD457" s="48"/>
      <c r="AE457" s="48"/>
      <c r="AF457" s="48"/>
      <c r="AG457" s="48"/>
      <c r="AH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  <c r="AA458" s="48"/>
      <c r="AB458" s="48"/>
      <c r="AC458" s="48"/>
      <c r="AD458" s="48"/>
      <c r="AE458" s="48"/>
      <c r="AF458" s="48"/>
      <c r="AG458" s="48"/>
      <c r="AH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  <c r="AA459" s="48"/>
      <c r="AB459" s="48"/>
      <c r="AC459" s="48"/>
      <c r="AD459" s="48"/>
      <c r="AE459" s="48"/>
      <c r="AF459" s="48"/>
      <c r="AG459" s="48"/>
      <c r="AH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  <c r="AA460" s="48"/>
      <c r="AB460" s="48"/>
      <c r="AC460" s="48"/>
      <c r="AD460" s="48"/>
      <c r="AE460" s="48"/>
      <c r="AF460" s="48"/>
      <c r="AG460" s="48"/>
      <c r="AH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  <c r="AA461" s="48"/>
      <c r="AB461" s="48"/>
      <c r="AC461" s="48"/>
      <c r="AD461" s="48"/>
      <c r="AE461" s="48"/>
      <c r="AF461" s="48"/>
      <c r="AG461" s="48"/>
      <c r="AH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  <c r="AA462" s="48"/>
      <c r="AB462" s="48"/>
      <c r="AC462" s="48"/>
      <c r="AD462" s="48"/>
      <c r="AE462" s="48"/>
      <c r="AF462" s="48"/>
      <c r="AG462" s="48"/>
      <c r="AH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  <c r="AA463" s="48"/>
      <c r="AB463" s="48"/>
      <c r="AC463" s="48"/>
      <c r="AD463" s="48"/>
      <c r="AE463" s="48"/>
      <c r="AF463" s="48"/>
      <c r="AG463" s="48"/>
      <c r="AH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  <c r="AA464" s="48"/>
      <c r="AB464" s="48"/>
      <c r="AC464" s="48"/>
      <c r="AD464" s="48"/>
      <c r="AE464" s="48"/>
      <c r="AF464" s="48"/>
      <c r="AG464" s="48"/>
      <c r="AH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  <c r="AA465" s="48"/>
      <c r="AB465" s="48"/>
      <c r="AC465" s="48"/>
      <c r="AD465" s="48"/>
      <c r="AE465" s="48"/>
      <c r="AF465" s="48"/>
      <c r="AG465" s="48"/>
      <c r="AH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  <c r="AA466" s="48"/>
      <c r="AB466" s="48"/>
      <c r="AC466" s="48"/>
      <c r="AD466" s="48"/>
      <c r="AE466" s="48"/>
      <c r="AF466" s="48"/>
      <c r="AG466" s="48"/>
      <c r="AH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  <c r="AA467" s="48"/>
      <c r="AB467" s="48"/>
      <c r="AC467" s="48"/>
      <c r="AD467" s="48"/>
      <c r="AE467" s="48"/>
      <c r="AF467" s="48"/>
      <c r="AG467" s="48"/>
      <c r="AH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  <c r="AA468" s="48"/>
      <c r="AB468" s="48"/>
      <c r="AC468" s="48"/>
      <c r="AD468" s="48"/>
      <c r="AE468" s="48"/>
      <c r="AF468" s="48"/>
      <c r="AG468" s="48"/>
      <c r="AH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  <c r="AA469" s="48"/>
      <c r="AB469" s="48"/>
      <c r="AC469" s="48"/>
      <c r="AD469" s="48"/>
      <c r="AE469" s="48"/>
      <c r="AF469" s="48"/>
      <c r="AG469" s="48"/>
      <c r="AH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  <c r="AA470" s="48"/>
      <c r="AB470" s="48"/>
      <c r="AC470" s="48"/>
      <c r="AD470" s="48"/>
      <c r="AE470" s="48"/>
      <c r="AF470" s="48"/>
      <c r="AG470" s="48"/>
      <c r="AH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  <c r="AA471" s="48"/>
      <c r="AB471" s="48"/>
      <c r="AC471" s="48"/>
      <c r="AD471" s="48"/>
      <c r="AE471" s="48"/>
      <c r="AF471" s="48"/>
      <c r="AG471" s="48"/>
      <c r="AH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  <c r="AA472" s="48"/>
      <c r="AB472" s="48"/>
      <c r="AC472" s="48"/>
      <c r="AD472" s="48"/>
      <c r="AE472" s="48"/>
      <c r="AF472" s="48"/>
      <c r="AG472" s="48"/>
      <c r="AH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  <c r="AA473" s="48"/>
      <c r="AB473" s="48"/>
      <c r="AC473" s="48"/>
      <c r="AD473" s="48"/>
      <c r="AE473" s="48"/>
      <c r="AF473" s="48"/>
      <c r="AG473" s="48"/>
      <c r="AH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  <c r="AA474" s="48"/>
      <c r="AB474" s="48"/>
      <c r="AC474" s="48"/>
      <c r="AD474" s="48"/>
      <c r="AE474" s="48"/>
      <c r="AF474" s="48"/>
      <c r="AG474" s="48"/>
      <c r="AH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  <c r="AA475" s="48"/>
      <c r="AB475" s="48"/>
      <c r="AC475" s="48"/>
      <c r="AD475" s="48"/>
      <c r="AE475" s="48"/>
      <c r="AF475" s="48"/>
      <c r="AG475" s="48"/>
      <c r="AH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  <c r="AA476" s="48"/>
      <c r="AB476" s="48"/>
      <c r="AC476" s="48"/>
      <c r="AD476" s="48"/>
      <c r="AE476" s="48"/>
      <c r="AF476" s="48"/>
      <c r="AG476" s="48"/>
      <c r="AH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  <c r="AA477" s="48"/>
      <c r="AB477" s="48"/>
      <c r="AC477" s="48"/>
      <c r="AD477" s="48"/>
      <c r="AE477" s="48"/>
      <c r="AF477" s="48"/>
      <c r="AG477" s="48"/>
      <c r="AH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  <c r="AA478" s="48"/>
      <c r="AB478" s="48"/>
      <c r="AC478" s="48"/>
      <c r="AD478" s="48"/>
      <c r="AE478" s="48"/>
      <c r="AF478" s="48"/>
      <c r="AG478" s="48"/>
      <c r="AH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  <c r="AA479" s="48"/>
      <c r="AB479" s="48"/>
      <c r="AC479" s="48"/>
      <c r="AD479" s="48"/>
      <c r="AE479" s="48"/>
      <c r="AF479" s="48"/>
      <c r="AG479" s="48"/>
      <c r="AH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  <c r="AA480" s="48"/>
      <c r="AB480" s="48"/>
      <c r="AC480" s="48"/>
      <c r="AD480" s="48"/>
      <c r="AE480" s="48"/>
      <c r="AF480" s="48"/>
      <c r="AG480" s="48"/>
      <c r="AH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  <c r="AA481" s="48"/>
      <c r="AB481" s="48"/>
      <c r="AC481" s="48"/>
      <c r="AD481" s="48"/>
      <c r="AE481" s="48"/>
      <c r="AF481" s="48"/>
      <c r="AG481" s="48"/>
      <c r="AH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  <c r="AA482" s="48"/>
      <c r="AB482" s="48"/>
      <c r="AC482" s="48"/>
      <c r="AD482" s="48"/>
      <c r="AE482" s="48"/>
      <c r="AF482" s="48"/>
      <c r="AG482" s="48"/>
      <c r="AH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  <c r="AA483" s="48"/>
      <c r="AB483" s="48"/>
      <c r="AC483" s="48"/>
      <c r="AD483" s="48"/>
      <c r="AE483" s="48"/>
      <c r="AF483" s="48"/>
      <c r="AG483" s="48"/>
      <c r="AH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  <c r="AA484" s="48"/>
      <c r="AB484" s="48"/>
      <c r="AC484" s="48"/>
      <c r="AD484" s="48"/>
      <c r="AE484" s="48"/>
      <c r="AF484" s="48"/>
      <c r="AG484" s="48"/>
      <c r="AH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  <c r="AA485" s="48"/>
      <c r="AB485" s="48"/>
      <c r="AC485" s="48"/>
      <c r="AD485" s="48"/>
      <c r="AE485" s="48"/>
      <c r="AF485" s="48"/>
      <c r="AG485" s="48"/>
      <c r="AH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  <c r="AA486" s="48"/>
      <c r="AB486" s="48"/>
      <c r="AC486" s="48"/>
      <c r="AD486" s="48"/>
      <c r="AE486" s="48"/>
      <c r="AF486" s="48"/>
      <c r="AG486" s="48"/>
      <c r="AH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  <c r="AA487" s="48"/>
      <c r="AB487" s="48"/>
      <c r="AC487" s="48"/>
      <c r="AD487" s="48"/>
      <c r="AE487" s="48"/>
      <c r="AF487" s="48"/>
      <c r="AG487" s="48"/>
      <c r="AH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  <c r="AA488" s="48"/>
      <c r="AB488" s="48"/>
      <c r="AC488" s="48"/>
      <c r="AD488" s="48"/>
      <c r="AE488" s="48"/>
      <c r="AF488" s="48"/>
      <c r="AG488" s="48"/>
      <c r="AH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  <c r="AA489" s="48"/>
      <c r="AB489" s="48"/>
      <c r="AC489" s="48"/>
      <c r="AD489" s="48"/>
      <c r="AE489" s="48"/>
      <c r="AF489" s="48"/>
      <c r="AG489" s="48"/>
      <c r="AH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  <c r="AA490" s="48"/>
      <c r="AB490" s="48"/>
      <c r="AC490" s="48"/>
      <c r="AD490" s="48"/>
      <c r="AE490" s="48"/>
      <c r="AF490" s="48"/>
      <c r="AG490" s="48"/>
      <c r="AH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  <c r="AA491" s="48"/>
      <c r="AB491" s="48"/>
      <c r="AC491" s="48"/>
      <c r="AD491" s="48"/>
      <c r="AE491" s="48"/>
      <c r="AF491" s="48"/>
      <c r="AG491" s="48"/>
      <c r="AH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  <c r="AA492" s="48"/>
      <c r="AB492" s="48"/>
      <c r="AC492" s="48"/>
      <c r="AD492" s="48"/>
      <c r="AE492" s="48"/>
      <c r="AF492" s="48"/>
      <c r="AG492" s="48"/>
      <c r="AH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  <c r="AA493" s="48"/>
      <c r="AB493" s="48"/>
      <c r="AC493" s="48"/>
      <c r="AD493" s="48"/>
      <c r="AE493" s="48"/>
      <c r="AF493" s="48"/>
      <c r="AG493" s="48"/>
      <c r="AH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  <c r="AA494" s="48"/>
      <c r="AB494" s="48"/>
      <c r="AC494" s="48"/>
      <c r="AD494" s="48"/>
      <c r="AE494" s="48"/>
      <c r="AF494" s="48"/>
      <c r="AG494" s="48"/>
      <c r="AH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  <c r="AA495" s="48"/>
      <c r="AB495" s="48"/>
      <c r="AC495" s="48"/>
      <c r="AD495" s="48"/>
      <c r="AE495" s="48"/>
      <c r="AF495" s="48"/>
      <c r="AG495" s="48"/>
      <c r="AH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  <c r="AA496" s="48"/>
      <c r="AB496" s="48"/>
      <c r="AC496" s="48"/>
      <c r="AD496" s="48"/>
      <c r="AE496" s="48"/>
      <c r="AF496" s="48"/>
      <c r="AG496" s="48"/>
      <c r="AH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  <c r="AA497" s="48"/>
      <c r="AB497" s="48"/>
      <c r="AC497" s="48"/>
      <c r="AD497" s="48"/>
      <c r="AE497" s="48"/>
      <c r="AF497" s="48"/>
      <c r="AG497" s="48"/>
      <c r="AH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  <c r="AA498" s="48"/>
      <c r="AB498" s="48"/>
      <c r="AC498" s="48"/>
      <c r="AD498" s="48"/>
      <c r="AE498" s="48"/>
      <c r="AF498" s="48"/>
      <c r="AG498" s="48"/>
      <c r="AH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  <c r="AA499" s="48"/>
      <c r="AB499" s="48"/>
      <c r="AC499" s="48"/>
      <c r="AD499" s="48"/>
      <c r="AE499" s="48"/>
      <c r="AF499" s="48"/>
      <c r="AG499" s="48"/>
      <c r="AH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  <c r="AA500" s="48"/>
      <c r="AB500" s="48"/>
      <c r="AC500" s="48"/>
      <c r="AD500" s="48"/>
      <c r="AE500" s="48"/>
      <c r="AF500" s="48"/>
      <c r="AG500" s="48"/>
      <c r="AH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  <c r="AA501" s="48"/>
      <c r="AB501" s="48"/>
      <c r="AC501" s="48"/>
      <c r="AD501" s="48"/>
      <c r="AE501" s="48"/>
      <c r="AF501" s="48"/>
      <c r="AG501" s="48"/>
      <c r="AH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  <c r="AA502" s="48"/>
      <c r="AB502" s="48"/>
      <c r="AC502" s="48"/>
      <c r="AD502" s="48"/>
      <c r="AE502" s="48"/>
      <c r="AF502" s="48"/>
      <c r="AG502" s="48"/>
      <c r="AH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  <c r="AA503" s="48"/>
      <c r="AB503" s="48"/>
      <c r="AC503" s="48"/>
      <c r="AD503" s="48"/>
      <c r="AE503" s="48"/>
      <c r="AF503" s="48"/>
      <c r="AG503" s="48"/>
      <c r="AH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  <c r="AA504" s="48"/>
      <c r="AB504" s="48"/>
      <c r="AC504" s="48"/>
      <c r="AD504" s="48"/>
      <c r="AE504" s="48"/>
      <c r="AF504" s="48"/>
      <c r="AG504" s="48"/>
      <c r="AH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  <c r="AA505" s="48"/>
      <c r="AB505" s="48"/>
      <c r="AC505" s="48"/>
      <c r="AD505" s="48"/>
      <c r="AE505" s="48"/>
      <c r="AF505" s="48"/>
      <c r="AG505" s="48"/>
      <c r="AH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  <c r="AA506" s="48"/>
      <c r="AB506" s="48"/>
      <c r="AC506" s="48"/>
      <c r="AD506" s="48"/>
      <c r="AE506" s="48"/>
      <c r="AF506" s="48"/>
      <c r="AG506" s="48"/>
      <c r="AH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  <c r="AA507" s="48"/>
      <c r="AB507" s="48"/>
      <c r="AC507" s="48"/>
      <c r="AD507" s="48"/>
      <c r="AE507" s="48"/>
      <c r="AF507" s="48"/>
      <c r="AG507" s="48"/>
      <c r="AH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  <c r="AA508" s="48"/>
      <c r="AB508" s="48"/>
      <c r="AC508" s="48"/>
      <c r="AD508" s="48"/>
      <c r="AE508" s="48"/>
      <c r="AF508" s="48"/>
      <c r="AG508" s="48"/>
      <c r="AH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  <c r="AA509" s="48"/>
      <c r="AB509" s="48"/>
      <c r="AC509" s="48"/>
      <c r="AD509" s="48"/>
      <c r="AE509" s="48"/>
      <c r="AF509" s="48"/>
      <c r="AG509" s="48"/>
      <c r="AH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  <c r="AA510" s="48"/>
      <c r="AB510" s="48"/>
      <c r="AC510" s="48"/>
      <c r="AD510" s="48"/>
      <c r="AE510" s="48"/>
      <c r="AF510" s="48"/>
      <c r="AG510" s="48"/>
      <c r="AH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  <c r="AA511" s="48"/>
      <c r="AB511" s="48"/>
      <c r="AC511" s="48"/>
      <c r="AD511" s="48"/>
      <c r="AE511" s="48"/>
      <c r="AF511" s="48"/>
      <c r="AG511" s="48"/>
      <c r="AH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  <c r="AA512" s="48"/>
      <c r="AB512" s="48"/>
      <c r="AC512" s="48"/>
      <c r="AD512" s="48"/>
      <c r="AE512" s="48"/>
      <c r="AF512" s="48"/>
      <c r="AG512" s="48"/>
      <c r="AH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  <c r="AA513" s="48"/>
      <c r="AB513" s="48"/>
      <c r="AC513" s="48"/>
      <c r="AD513" s="48"/>
      <c r="AE513" s="48"/>
      <c r="AF513" s="48"/>
      <c r="AG513" s="48"/>
      <c r="AH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  <c r="AA514" s="48"/>
      <c r="AB514" s="48"/>
      <c r="AC514" s="48"/>
      <c r="AD514" s="48"/>
      <c r="AE514" s="48"/>
      <c r="AF514" s="48"/>
      <c r="AG514" s="48"/>
      <c r="AH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  <c r="AA515" s="48"/>
      <c r="AB515" s="48"/>
      <c r="AC515" s="48"/>
      <c r="AD515" s="48"/>
      <c r="AE515" s="48"/>
      <c r="AF515" s="48"/>
      <c r="AG515" s="48"/>
      <c r="AH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  <c r="AA516" s="48"/>
      <c r="AB516" s="48"/>
      <c r="AC516" s="48"/>
      <c r="AD516" s="48"/>
      <c r="AE516" s="48"/>
      <c r="AF516" s="48"/>
      <c r="AG516" s="48"/>
      <c r="AH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  <c r="AA517" s="48"/>
      <c r="AB517" s="48"/>
      <c r="AC517" s="48"/>
      <c r="AD517" s="48"/>
      <c r="AE517" s="48"/>
      <c r="AF517" s="48"/>
      <c r="AG517" s="48"/>
      <c r="AH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  <c r="AA518" s="48"/>
      <c r="AB518" s="48"/>
      <c r="AC518" s="48"/>
      <c r="AD518" s="48"/>
      <c r="AE518" s="48"/>
      <c r="AF518" s="48"/>
      <c r="AG518" s="48"/>
      <c r="AH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  <c r="AA519" s="48"/>
      <c r="AB519" s="48"/>
      <c r="AC519" s="48"/>
      <c r="AD519" s="48"/>
      <c r="AE519" s="48"/>
      <c r="AF519" s="48"/>
      <c r="AG519" s="48"/>
      <c r="AH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  <c r="AA520" s="48"/>
      <c r="AB520" s="48"/>
      <c r="AC520" s="48"/>
      <c r="AD520" s="48"/>
      <c r="AE520" s="48"/>
      <c r="AF520" s="48"/>
      <c r="AG520" s="48"/>
      <c r="AH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  <c r="AA521" s="48"/>
      <c r="AB521" s="48"/>
      <c r="AC521" s="48"/>
      <c r="AD521" s="48"/>
      <c r="AE521" s="48"/>
      <c r="AF521" s="48"/>
      <c r="AG521" s="48"/>
      <c r="AH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  <c r="AA522" s="48"/>
      <c r="AB522" s="48"/>
      <c r="AC522" s="48"/>
      <c r="AD522" s="48"/>
      <c r="AE522" s="48"/>
      <c r="AF522" s="48"/>
      <c r="AG522" s="48"/>
      <c r="AH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  <c r="AA523" s="48"/>
      <c r="AB523" s="48"/>
      <c r="AC523" s="48"/>
      <c r="AD523" s="48"/>
      <c r="AE523" s="48"/>
      <c r="AF523" s="48"/>
      <c r="AG523" s="48"/>
      <c r="AH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  <c r="AA524" s="48"/>
      <c r="AB524" s="48"/>
      <c r="AC524" s="48"/>
      <c r="AD524" s="48"/>
      <c r="AE524" s="48"/>
      <c r="AF524" s="48"/>
      <c r="AG524" s="48"/>
      <c r="AH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  <c r="AA525" s="48"/>
      <c r="AB525" s="48"/>
      <c r="AC525" s="48"/>
      <c r="AD525" s="48"/>
      <c r="AE525" s="48"/>
      <c r="AF525" s="48"/>
      <c r="AG525" s="48"/>
      <c r="AH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  <c r="AA526" s="48"/>
      <c r="AB526" s="48"/>
      <c r="AC526" s="48"/>
      <c r="AD526" s="48"/>
      <c r="AE526" s="48"/>
      <c r="AF526" s="48"/>
      <c r="AG526" s="48"/>
      <c r="AH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  <c r="AA527" s="48"/>
      <c r="AB527" s="48"/>
      <c r="AC527" s="48"/>
      <c r="AD527" s="48"/>
      <c r="AE527" s="48"/>
      <c r="AF527" s="48"/>
      <c r="AG527" s="48"/>
      <c r="AH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  <c r="AA528" s="48"/>
      <c r="AB528" s="48"/>
      <c r="AC528" s="48"/>
      <c r="AD528" s="48"/>
      <c r="AE528" s="48"/>
      <c r="AF528" s="48"/>
      <c r="AG528" s="48"/>
      <c r="AH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  <c r="AA529" s="48"/>
      <c r="AB529" s="48"/>
      <c r="AC529" s="48"/>
      <c r="AD529" s="48"/>
      <c r="AE529" s="48"/>
      <c r="AF529" s="48"/>
      <c r="AG529" s="48"/>
      <c r="AH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  <c r="AA530" s="48"/>
      <c r="AB530" s="48"/>
      <c r="AC530" s="48"/>
      <c r="AD530" s="48"/>
      <c r="AE530" s="48"/>
      <c r="AF530" s="48"/>
      <c r="AG530" s="48"/>
      <c r="AH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  <c r="AA531" s="48"/>
      <c r="AB531" s="48"/>
      <c r="AC531" s="48"/>
      <c r="AD531" s="48"/>
      <c r="AE531" s="48"/>
      <c r="AF531" s="48"/>
      <c r="AG531" s="48"/>
      <c r="AH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  <c r="AA532" s="48"/>
      <c r="AB532" s="48"/>
      <c r="AC532" s="48"/>
      <c r="AD532" s="48"/>
      <c r="AE532" s="48"/>
      <c r="AF532" s="48"/>
      <c r="AG532" s="48"/>
      <c r="AH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  <c r="AA533" s="48"/>
      <c r="AB533" s="48"/>
      <c r="AC533" s="48"/>
      <c r="AD533" s="48"/>
      <c r="AE533" s="48"/>
      <c r="AF533" s="48"/>
      <c r="AG533" s="48"/>
      <c r="AH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  <c r="AA534" s="48"/>
      <c r="AB534" s="48"/>
      <c r="AC534" s="48"/>
      <c r="AD534" s="48"/>
      <c r="AE534" s="48"/>
      <c r="AF534" s="48"/>
      <c r="AG534" s="48"/>
      <c r="AH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  <c r="AA535" s="48"/>
      <c r="AB535" s="48"/>
      <c r="AC535" s="48"/>
      <c r="AD535" s="48"/>
      <c r="AE535" s="48"/>
      <c r="AF535" s="48"/>
      <c r="AG535" s="48"/>
      <c r="AH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  <c r="AA536" s="48"/>
      <c r="AB536" s="48"/>
      <c r="AC536" s="48"/>
      <c r="AD536" s="48"/>
      <c r="AE536" s="48"/>
      <c r="AF536" s="48"/>
      <c r="AG536" s="48"/>
      <c r="AH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  <c r="AA537" s="48"/>
      <c r="AB537" s="48"/>
      <c r="AC537" s="48"/>
      <c r="AD537" s="48"/>
      <c r="AE537" s="48"/>
      <c r="AF537" s="48"/>
      <c r="AG537" s="48"/>
      <c r="AH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  <c r="AA538" s="48"/>
      <c r="AB538" s="48"/>
      <c r="AC538" s="48"/>
      <c r="AD538" s="48"/>
      <c r="AE538" s="48"/>
      <c r="AF538" s="48"/>
      <c r="AG538" s="48"/>
      <c r="AH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  <c r="AA539" s="48"/>
      <c r="AB539" s="48"/>
      <c r="AC539" s="48"/>
      <c r="AD539" s="48"/>
      <c r="AE539" s="48"/>
      <c r="AF539" s="48"/>
      <c r="AG539" s="48"/>
      <c r="AH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  <c r="AA540" s="48"/>
      <c r="AB540" s="48"/>
      <c r="AC540" s="48"/>
      <c r="AD540" s="48"/>
      <c r="AE540" s="48"/>
      <c r="AF540" s="48"/>
      <c r="AG540" s="48"/>
      <c r="AH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  <c r="AA541" s="48"/>
      <c r="AB541" s="48"/>
      <c r="AC541" s="48"/>
      <c r="AD541" s="48"/>
      <c r="AE541" s="48"/>
      <c r="AF541" s="48"/>
      <c r="AG541" s="48"/>
      <c r="AH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  <c r="AA542" s="48"/>
      <c r="AB542" s="48"/>
      <c r="AC542" s="48"/>
      <c r="AD542" s="48"/>
      <c r="AE542" s="48"/>
      <c r="AF542" s="48"/>
      <c r="AG542" s="48"/>
      <c r="AH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  <c r="AA543" s="48"/>
      <c r="AB543" s="48"/>
      <c r="AC543" s="48"/>
      <c r="AD543" s="48"/>
      <c r="AE543" s="48"/>
      <c r="AF543" s="48"/>
      <c r="AG543" s="48"/>
      <c r="AH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  <c r="AA544" s="48"/>
      <c r="AB544" s="48"/>
      <c r="AC544" s="48"/>
      <c r="AD544" s="48"/>
      <c r="AE544" s="48"/>
      <c r="AF544" s="48"/>
      <c r="AG544" s="48"/>
      <c r="AH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  <c r="AA545" s="48"/>
      <c r="AB545" s="48"/>
      <c r="AC545" s="48"/>
      <c r="AD545" s="48"/>
      <c r="AE545" s="48"/>
      <c r="AF545" s="48"/>
      <c r="AG545" s="48"/>
      <c r="AH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  <c r="AA546" s="48"/>
      <c r="AB546" s="48"/>
      <c r="AC546" s="48"/>
      <c r="AD546" s="48"/>
      <c r="AE546" s="48"/>
      <c r="AF546" s="48"/>
      <c r="AG546" s="48"/>
      <c r="AH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  <c r="AA547" s="48"/>
      <c r="AB547" s="48"/>
      <c r="AC547" s="48"/>
      <c r="AD547" s="48"/>
      <c r="AE547" s="48"/>
      <c r="AF547" s="48"/>
      <c r="AG547" s="48"/>
      <c r="AH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  <c r="AA548" s="48"/>
      <c r="AB548" s="48"/>
      <c r="AC548" s="48"/>
      <c r="AD548" s="48"/>
      <c r="AE548" s="48"/>
      <c r="AF548" s="48"/>
      <c r="AG548" s="48"/>
      <c r="AH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  <c r="AA549" s="48"/>
      <c r="AB549" s="48"/>
      <c r="AC549" s="48"/>
      <c r="AD549" s="48"/>
      <c r="AE549" s="48"/>
      <c r="AF549" s="48"/>
      <c r="AG549" s="48"/>
      <c r="AH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  <c r="AA550" s="48"/>
      <c r="AB550" s="48"/>
      <c r="AC550" s="48"/>
      <c r="AD550" s="48"/>
      <c r="AE550" s="48"/>
      <c r="AF550" s="48"/>
      <c r="AG550" s="48"/>
      <c r="AH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  <c r="AA551" s="48"/>
      <c r="AB551" s="48"/>
      <c r="AC551" s="48"/>
      <c r="AD551" s="48"/>
      <c r="AE551" s="48"/>
      <c r="AF551" s="48"/>
      <c r="AG551" s="48"/>
      <c r="AH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  <c r="AA552" s="48"/>
      <c r="AB552" s="48"/>
      <c r="AC552" s="48"/>
      <c r="AD552" s="48"/>
      <c r="AE552" s="48"/>
      <c r="AF552" s="48"/>
      <c r="AG552" s="48"/>
      <c r="AH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  <c r="AA553" s="48"/>
      <c r="AB553" s="48"/>
      <c r="AC553" s="48"/>
      <c r="AD553" s="48"/>
      <c r="AE553" s="48"/>
      <c r="AF553" s="48"/>
      <c r="AG553" s="48"/>
      <c r="AH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  <c r="AA554" s="48"/>
      <c r="AB554" s="48"/>
      <c r="AC554" s="48"/>
      <c r="AD554" s="48"/>
      <c r="AE554" s="48"/>
      <c r="AF554" s="48"/>
      <c r="AG554" s="48"/>
      <c r="AH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  <c r="AA555" s="48"/>
      <c r="AB555" s="48"/>
      <c r="AC555" s="48"/>
      <c r="AD555" s="48"/>
      <c r="AE555" s="48"/>
      <c r="AF555" s="48"/>
      <c r="AG555" s="48"/>
      <c r="AH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  <c r="AA556" s="48"/>
      <c r="AB556" s="48"/>
      <c r="AC556" s="48"/>
      <c r="AD556" s="48"/>
      <c r="AE556" s="48"/>
      <c r="AF556" s="48"/>
      <c r="AG556" s="48"/>
      <c r="AH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  <c r="AA557" s="48"/>
      <c r="AB557" s="48"/>
      <c r="AC557" s="48"/>
      <c r="AD557" s="48"/>
      <c r="AE557" s="48"/>
      <c r="AF557" s="48"/>
      <c r="AG557" s="48"/>
      <c r="AH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  <c r="AA558" s="48"/>
      <c r="AB558" s="48"/>
      <c r="AC558" s="48"/>
      <c r="AD558" s="48"/>
      <c r="AE558" s="48"/>
      <c r="AF558" s="48"/>
      <c r="AG558" s="48"/>
      <c r="AH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  <c r="AA559" s="48"/>
      <c r="AB559" s="48"/>
      <c r="AC559" s="48"/>
      <c r="AD559" s="48"/>
      <c r="AE559" s="48"/>
      <c r="AF559" s="48"/>
      <c r="AG559" s="48"/>
      <c r="AH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  <c r="AA560" s="48"/>
      <c r="AB560" s="48"/>
      <c r="AC560" s="48"/>
      <c r="AD560" s="48"/>
      <c r="AE560" s="48"/>
      <c r="AF560" s="48"/>
      <c r="AG560" s="48"/>
      <c r="AH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  <c r="AA561" s="48"/>
      <c r="AB561" s="48"/>
      <c r="AC561" s="48"/>
      <c r="AD561" s="48"/>
      <c r="AE561" s="48"/>
      <c r="AF561" s="48"/>
      <c r="AG561" s="48"/>
      <c r="AH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  <c r="AA562" s="48"/>
      <c r="AB562" s="48"/>
      <c r="AC562" s="48"/>
      <c r="AD562" s="48"/>
      <c r="AE562" s="48"/>
      <c r="AF562" s="48"/>
      <c r="AG562" s="48"/>
      <c r="AH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  <c r="AA563" s="48"/>
      <c r="AB563" s="48"/>
      <c r="AC563" s="48"/>
      <c r="AD563" s="48"/>
      <c r="AE563" s="48"/>
      <c r="AF563" s="48"/>
      <c r="AG563" s="48"/>
      <c r="AH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  <c r="AA564" s="48"/>
      <c r="AB564" s="48"/>
      <c r="AC564" s="48"/>
      <c r="AD564" s="48"/>
      <c r="AE564" s="48"/>
      <c r="AF564" s="48"/>
      <c r="AG564" s="48"/>
      <c r="AH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  <c r="AA565" s="48"/>
      <c r="AB565" s="48"/>
      <c r="AC565" s="48"/>
      <c r="AD565" s="48"/>
      <c r="AE565" s="48"/>
      <c r="AF565" s="48"/>
      <c r="AG565" s="48"/>
      <c r="AH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  <c r="AA566" s="48"/>
      <c r="AB566" s="48"/>
      <c r="AC566" s="48"/>
      <c r="AD566" s="48"/>
      <c r="AE566" s="48"/>
      <c r="AF566" s="48"/>
      <c r="AG566" s="48"/>
      <c r="AH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  <c r="AA567" s="48"/>
      <c r="AB567" s="48"/>
      <c r="AC567" s="48"/>
      <c r="AD567" s="48"/>
      <c r="AE567" s="48"/>
      <c r="AF567" s="48"/>
      <c r="AG567" s="48"/>
      <c r="AH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  <c r="AA568" s="48"/>
      <c r="AB568" s="48"/>
      <c r="AC568" s="48"/>
      <c r="AD568" s="48"/>
      <c r="AE568" s="48"/>
      <c r="AF568" s="48"/>
      <c r="AG568" s="48"/>
      <c r="AH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  <c r="AA569" s="48"/>
      <c r="AB569" s="48"/>
      <c r="AC569" s="48"/>
      <c r="AD569" s="48"/>
      <c r="AE569" s="48"/>
      <c r="AF569" s="48"/>
      <c r="AG569" s="48"/>
      <c r="AH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  <c r="AA570" s="48"/>
      <c r="AB570" s="48"/>
      <c r="AC570" s="48"/>
      <c r="AD570" s="48"/>
      <c r="AE570" s="48"/>
      <c r="AF570" s="48"/>
      <c r="AG570" s="48"/>
      <c r="AH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  <c r="AA571" s="48"/>
      <c r="AB571" s="48"/>
      <c r="AC571" s="48"/>
      <c r="AD571" s="48"/>
      <c r="AE571" s="48"/>
      <c r="AF571" s="48"/>
      <c r="AG571" s="48"/>
      <c r="AH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  <c r="AA572" s="48"/>
      <c r="AB572" s="48"/>
      <c r="AC572" s="48"/>
      <c r="AD572" s="48"/>
      <c r="AE572" s="48"/>
      <c r="AF572" s="48"/>
      <c r="AG572" s="48"/>
      <c r="AH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  <c r="AA573" s="48"/>
      <c r="AB573" s="48"/>
      <c r="AC573" s="48"/>
      <c r="AD573" s="48"/>
      <c r="AE573" s="48"/>
      <c r="AF573" s="48"/>
      <c r="AG573" s="48"/>
      <c r="AH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  <c r="AA574" s="48"/>
      <c r="AB574" s="48"/>
      <c r="AC574" s="48"/>
      <c r="AD574" s="48"/>
      <c r="AE574" s="48"/>
      <c r="AF574" s="48"/>
      <c r="AG574" s="48"/>
      <c r="AH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  <c r="AA575" s="48"/>
      <c r="AB575" s="48"/>
      <c r="AC575" s="48"/>
      <c r="AD575" s="48"/>
      <c r="AE575" s="48"/>
      <c r="AF575" s="48"/>
      <c r="AG575" s="48"/>
      <c r="AH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  <c r="AA576" s="48"/>
      <c r="AB576" s="48"/>
      <c r="AC576" s="48"/>
      <c r="AD576" s="48"/>
      <c r="AE576" s="48"/>
      <c r="AF576" s="48"/>
      <c r="AG576" s="48"/>
      <c r="AH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  <c r="AA577" s="48"/>
      <c r="AB577" s="48"/>
      <c r="AC577" s="48"/>
      <c r="AD577" s="48"/>
      <c r="AE577" s="48"/>
      <c r="AF577" s="48"/>
      <c r="AG577" s="48"/>
      <c r="AH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  <c r="AA578" s="48"/>
      <c r="AB578" s="48"/>
      <c r="AC578" s="48"/>
      <c r="AD578" s="48"/>
      <c r="AE578" s="48"/>
      <c r="AF578" s="48"/>
      <c r="AG578" s="48"/>
      <c r="AH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  <c r="AA579" s="48"/>
      <c r="AB579" s="48"/>
      <c r="AC579" s="48"/>
      <c r="AD579" s="48"/>
      <c r="AE579" s="48"/>
      <c r="AF579" s="48"/>
      <c r="AG579" s="48"/>
      <c r="AH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  <c r="AA580" s="48"/>
      <c r="AB580" s="48"/>
      <c r="AC580" s="48"/>
      <c r="AD580" s="48"/>
      <c r="AE580" s="48"/>
      <c r="AF580" s="48"/>
      <c r="AG580" s="48"/>
      <c r="AH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  <c r="AA581" s="48"/>
      <c r="AB581" s="48"/>
      <c r="AC581" s="48"/>
      <c r="AD581" s="48"/>
      <c r="AE581" s="48"/>
      <c r="AF581" s="48"/>
      <c r="AG581" s="48"/>
      <c r="AH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  <c r="AA582" s="48"/>
      <c r="AB582" s="48"/>
      <c r="AC582" s="48"/>
      <c r="AD582" s="48"/>
      <c r="AE582" s="48"/>
      <c r="AF582" s="48"/>
      <c r="AG582" s="48"/>
      <c r="AH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  <c r="AA583" s="48"/>
      <c r="AB583" s="48"/>
      <c r="AC583" s="48"/>
      <c r="AD583" s="48"/>
      <c r="AE583" s="48"/>
      <c r="AF583" s="48"/>
      <c r="AG583" s="48"/>
      <c r="AH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  <c r="AA584" s="48"/>
      <c r="AB584" s="48"/>
      <c r="AC584" s="48"/>
      <c r="AD584" s="48"/>
      <c r="AE584" s="48"/>
      <c r="AF584" s="48"/>
      <c r="AG584" s="48"/>
      <c r="AH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  <c r="AA585" s="48"/>
      <c r="AB585" s="48"/>
      <c r="AC585" s="48"/>
      <c r="AD585" s="48"/>
      <c r="AE585" s="48"/>
      <c r="AF585" s="48"/>
      <c r="AG585" s="48"/>
      <c r="AH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  <c r="AA586" s="48"/>
      <c r="AB586" s="48"/>
      <c r="AC586" s="48"/>
      <c r="AD586" s="48"/>
      <c r="AE586" s="48"/>
      <c r="AF586" s="48"/>
      <c r="AG586" s="48"/>
      <c r="AH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  <c r="AA587" s="48"/>
      <c r="AB587" s="48"/>
      <c r="AC587" s="48"/>
      <c r="AD587" s="48"/>
      <c r="AE587" s="48"/>
      <c r="AF587" s="48"/>
      <c r="AG587" s="48"/>
      <c r="AH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  <c r="AA589" s="48"/>
      <c r="AB589" s="48"/>
      <c r="AC589" s="48"/>
      <c r="AD589" s="48"/>
      <c r="AE589" s="48"/>
      <c r="AF589" s="48"/>
      <c r="AG589" s="48"/>
      <c r="AH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  <c r="AA591" s="48"/>
      <c r="AB591" s="48"/>
      <c r="AC591" s="48"/>
      <c r="AD591" s="48"/>
      <c r="AE591" s="48"/>
      <c r="AF591" s="48"/>
      <c r="AG591" s="48"/>
      <c r="AH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  <c r="AA592" s="48"/>
      <c r="AB592" s="48"/>
      <c r="AC592" s="48"/>
      <c r="AD592" s="48"/>
      <c r="AE592" s="48"/>
      <c r="AF592" s="48"/>
      <c r="AG592" s="48"/>
      <c r="AH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  <c r="AA593" s="48"/>
      <c r="AB593" s="48"/>
      <c r="AC593" s="48"/>
      <c r="AD593" s="48"/>
      <c r="AE593" s="48"/>
      <c r="AF593" s="48"/>
      <c r="AG593" s="48"/>
      <c r="AH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  <c r="AA594" s="48"/>
      <c r="AB594" s="48"/>
      <c r="AC594" s="48"/>
      <c r="AD594" s="48"/>
      <c r="AE594" s="48"/>
      <c r="AF594" s="48"/>
      <c r="AG594" s="48"/>
      <c r="AH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  <c r="AA595" s="48"/>
      <c r="AB595" s="48"/>
      <c r="AC595" s="48"/>
      <c r="AD595" s="48"/>
      <c r="AE595" s="48"/>
      <c r="AF595" s="48"/>
      <c r="AG595" s="48"/>
      <c r="AH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  <c r="AA596" s="48"/>
      <c r="AB596" s="48"/>
      <c r="AC596" s="48"/>
      <c r="AD596" s="48"/>
      <c r="AE596" s="48"/>
      <c r="AF596" s="48"/>
      <c r="AG596" s="48"/>
      <c r="AH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  <c r="AA597" s="48"/>
      <c r="AB597" s="48"/>
      <c r="AC597" s="48"/>
      <c r="AD597" s="48"/>
      <c r="AE597" s="48"/>
      <c r="AF597" s="48"/>
      <c r="AG597" s="48"/>
      <c r="AH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  <c r="AA598" s="48"/>
      <c r="AB598" s="48"/>
      <c r="AC598" s="48"/>
      <c r="AD598" s="48"/>
      <c r="AE598" s="48"/>
      <c r="AF598" s="48"/>
      <c r="AG598" s="48"/>
      <c r="AH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  <c r="AA599" s="48"/>
      <c r="AB599" s="48"/>
      <c r="AC599" s="48"/>
      <c r="AD599" s="48"/>
      <c r="AE599" s="48"/>
      <c r="AF599" s="48"/>
      <c r="AG599" s="48"/>
      <c r="AH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  <c r="AA600" s="48"/>
      <c r="AB600" s="48"/>
      <c r="AC600" s="48"/>
      <c r="AD600" s="48"/>
      <c r="AE600" s="48"/>
      <c r="AF600" s="48"/>
      <c r="AG600" s="48"/>
      <c r="AH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  <c r="AA601" s="48"/>
      <c r="AB601" s="48"/>
      <c r="AC601" s="48"/>
      <c r="AD601" s="48"/>
      <c r="AE601" s="48"/>
      <c r="AF601" s="48"/>
      <c r="AG601" s="48"/>
      <c r="AH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  <c r="AA602" s="48"/>
      <c r="AB602" s="48"/>
      <c r="AC602" s="48"/>
      <c r="AD602" s="48"/>
      <c r="AE602" s="48"/>
      <c r="AF602" s="48"/>
      <c r="AG602" s="48"/>
      <c r="AH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  <c r="AA603" s="48"/>
      <c r="AB603" s="48"/>
      <c r="AC603" s="48"/>
      <c r="AD603" s="48"/>
      <c r="AE603" s="48"/>
      <c r="AF603" s="48"/>
      <c r="AG603" s="48"/>
      <c r="AH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  <c r="AA604" s="48"/>
      <c r="AB604" s="48"/>
      <c r="AC604" s="48"/>
      <c r="AD604" s="48"/>
      <c r="AE604" s="48"/>
      <c r="AF604" s="48"/>
      <c r="AG604" s="48"/>
      <c r="AH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  <c r="AA605" s="48"/>
      <c r="AB605" s="48"/>
      <c r="AC605" s="48"/>
      <c r="AD605" s="48"/>
      <c r="AE605" s="48"/>
      <c r="AF605" s="48"/>
      <c r="AG605" s="48"/>
      <c r="AH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  <c r="AA606" s="48"/>
      <c r="AB606" s="48"/>
      <c r="AC606" s="48"/>
      <c r="AD606" s="48"/>
      <c r="AE606" s="48"/>
      <c r="AF606" s="48"/>
      <c r="AG606" s="48"/>
      <c r="AH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  <c r="AA607" s="48"/>
      <c r="AB607" s="48"/>
      <c r="AC607" s="48"/>
      <c r="AD607" s="48"/>
      <c r="AE607" s="48"/>
      <c r="AF607" s="48"/>
      <c r="AG607" s="48"/>
      <c r="AH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  <c r="AA608" s="48"/>
      <c r="AB608" s="48"/>
      <c r="AC608" s="48"/>
      <c r="AD608" s="48"/>
      <c r="AE608" s="48"/>
      <c r="AF608" s="48"/>
      <c r="AG608" s="48"/>
      <c r="AH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  <c r="AA609" s="48"/>
      <c r="AB609" s="48"/>
      <c r="AC609" s="48"/>
      <c r="AD609" s="48"/>
      <c r="AE609" s="48"/>
      <c r="AF609" s="48"/>
      <c r="AG609" s="48"/>
      <c r="AH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  <c r="AA610" s="48"/>
      <c r="AB610" s="48"/>
      <c r="AC610" s="48"/>
      <c r="AD610" s="48"/>
      <c r="AE610" s="48"/>
      <c r="AF610" s="48"/>
      <c r="AG610" s="48"/>
      <c r="AH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  <c r="AA611" s="48"/>
      <c r="AB611" s="48"/>
      <c r="AC611" s="48"/>
      <c r="AD611" s="48"/>
      <c r="AE611" s="48"/>
      <c r="AF611" s="48"/>
      <c r="AG611" s="48"/>
      <c r="AH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  <c r="AA612" s="48"/>
      <c r="AB612" s="48"/>
      <c r="AC612" s="48"/>
      <c r="AD612" s="48"/>
      <c r="AE612" s="48"/>
      <c r="AF612" s="48"/>
      <c r="AG612" s="48"/>
      <c r="AH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  <c r="AA613" s="48"/>
      <c r="AB613" s="48"/>
      <c r="AC613" s="48"/>
      <c r="AD613" s="48"/>
      <c r="AE613" s="48"/>
      <c r="AF613" s="48"/>
      <c r="AG613" s="48"/>
      <c r="AH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  <c r="AA614" s="48"/>
      <c r="AB614" s="48"/>
      <c r="AC614" s="48"/>
      <c r="AD614" s="48"/>
      <c r="AE614" s="48"/>
      <c r="AF614" s="48"/>
      <c r="AG614" s="48"/>
      <c r="AH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  <c r="AA615" s="48"/>
      <c r="AB615" s="48"/>
      <c r="AC615" s="48"/>
      <c r="AD615" s="48"/>
      <c r="AE615" s="48"/>
      <c r="AF615" s="48"/>
      <c r="AG615" s="48"/>
      <c r="AH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  <c r="AA616" s="48"/>
      <c r="AB616" s="48"/>
      <c r="AC616" s="48"/>
      <c r="AD616" s="48"/>
      <c r="AE616" s="48"/>
      <c r="AF616" s="48"/>
      <c r="AG616" s="48"/>
      <c r="AH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  <c r="AA617" s="48"/>
      <c r="AB617" s="48"/>
      <c r="AC617" s="48"/>
      <c r="AD617" s="48"/>
      <c r="AE617" s="48"/>
      <c r="AF617" s="48"/>
      <c r="AG617" s="48"/>
      <c r="AH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  <c r="AA618" s="48"/>
      <c r="AB618" s="48"/>
      <c r="AC618" s="48"/>
      <c r="AD618" s="48"/>
      <c r="AE618" s="48"/>
      <c r="AF618" s="48"/>
      <c r="AG618" s="48"/>
      <c r="AH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  <c r="AA619" s="48"/>
      <c r="AB619" s="48"/>
      <c r="AC619" s="48"/>
      <c r="AD619" s="48"/>
      <c r="AE619" s="48"/>
      <c r="AF619" s="48"/>
      <c r="AG619" s="48"/>
      <c r="AH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  <c r="AA620" s="48"/>
      <c r="AB620" s="48"/>
      <c r="AC620" s="48"/>
      <c r="AD620" s="48"/>
      <c r="AE620" s="48"/>
      <c r="AF620" s="48"/>
      <c r="AG620" s="48"/>
      <c r="AH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  <c r="AA621" s="48"/>
      <c r="AB621" s="48"/>
      <c r="AC621" s="48"/>
      <c r="AD621" s="48"/>
      <c r="AE621" s="48"/>
      <c r="AF621" s="48"/>
      <c r="AG621" s="48"/>
      <c r="AH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  <c r="AA622" s="48"/>
      <c r="AB622" s="48"/>
      <c r="AC622" s="48"/>
      <c r="AD622" s="48"/>
      <c r="AE622" s="48"/>
      <c r="AF622" s="48"/>
      <c r="AG622" s="48"/>
      <c r="AH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  <c r="AA623" s="48"/>
      <c r="AB623" s="48"/>
      <c r="AC623" s="48"/>
      <c r="AD623" s="48"/>
      <c r="AE623" s="48"/>
      <c r="AF623" s="48"/>
      <c r="AG623" s="48"/>
      <c r="AH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  <c r="AA624" s="48"/>
      <c r="AB624" s="48"/>
      <c r="AC624" s="48"/>
      <c r="AD624" s="48"/>
      <c r="AE624" s="48"/>
      <c r="AF624" s="48"/>
      <c r="AG624" s="48"/>
      <c r="AH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  <c r="AA625" s="48"/>
      <c r="AB625" s="48"/>
      <c r="AC625" s="48"/>
      <c r="AD625" s="48"/>
      <c r="AE625" s="48"/>
      <c r="AF625" s="48"/>
      <c r="AG625" s="48"/>
      <c r="AH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  <c r="AA626" s="48"/>
      <c r="AB626" s="48"/>
      <c r="AC626" s="48"/>
      <c r="AD626" s="48"/>
      <c r="AE626" s="48"/>
      <c r="AF626" s="48"/>
      <c r="AG626" s="48"/>
      <c r="AH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  <c r="AA627" s="48"/>
      <c r="AB627" s="48"/>
      <c r="AC627" s="48"/>
      <c r="AD627" s="48"/>
      <c r="AE627" s="48"/>
      <c r="AF627" s="48"/>
      <c r="AG627" s="48"/>
      <c r="AH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  <c r="AA628" s="48"/>
      <c r="AB628" s="48"/>
      <c r="AC628" s="48"/>
      <c r="AD628" s="48"/>
      <c r="AE628" s="48"/>
      <c r="AF628" s="48"/>
      <c r="AG628" s="48"/>
      <c r="AH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  <c r="AA629" s="48"/>
      <c r="AB629" s="48"/>
      <c r="AC629" s="48"/>
      <c r="AD629" s="48"/>
      <c r="AE629" s="48"/>
      <c r="AF629" s="48"/>
      <c r="AG629" s="48"/>
      <c r="AH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  <c r="AA630" s="48"/>
      <c r="AB630" s="48"/>
      <c r="AC630" s="48"/>
      <c r="AD630" s="48"/>
      <c r="AE630" s="48"/>
      <c r="AF630" s="48"/>
      <c r="AG630" s="48"/>
      <c r="AH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  <c r="AA631" s="48"/>
      <c r="AB631" s="48"/>
      <c r="AC631" s="48"/>
      <c r="AD631" s="48"/>
      <c r="AE631" s="48"/>
      <c r="AF631" s="48"/>
      <c r="AG631" s="48"/>
      <c r="AH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  <c r="AA632" s="48"/>
      <c r="AB632" s="48"/>
      <c r="AC632" s="48"/>
      <c r="AD632" s="48"/>
      <c r="AE632" s="48"/>
      <c r="AF632" s="48"/>
      <c r="AG632" s="48"/>
      <c r="AH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  <c r="AA633" s="48"/>
      <c r="AB633" s="48"/>
      <c r="AC633" s="48"/>
      <c r="AD633" s="48"/>
      <c r="AE633" s="48"/>
      <c r="AF633" s="48"/>
      <c r="AG633" s="48"/>
      <c r="AH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  <c r="AA634" s="48"/>
      <c r="AB634" s="48"/>
      <c r="AC634" s="48"/>
      <c r="AD634" s="48"/>
      <c r="AE634" s="48"/>
      <c r="AF634" s="48"/>
      <c r="AG634" s="48"/>
      <c r="AH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  <c r="AA635" s="48"/>
      <c r="AB635" s="48"/>
      <c r="AC635" s="48"/>
      <c r="AD635" s="48"/>
      <c r="AE635" s="48"/>
      <c r="AF635" s="48"/>
      <c r="AG635" s="48"/>
      <c r="AH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  <c r="AA636" s="48"/>
      <c r="AB636" s="48"/>
      <c r="AC636" s="48"/>
      <c r="AD636" s="48"/>
      <c r="AE636" s="48"/>
      <c r="AF636" s="48"/>
      <c r="AG636" s="48"/>
      <c r="AH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  <c r="AA637" s="48"/>
      <c r="AB637" s="48"/>
      <c r="AC637" s="48"/>
      <c r="AD637" s="48"/>
      <c r="AE637" s="48"/>
      <c r="AF637" s="48"/>
      <c r="AG637" s="48"/>
      <c r="AH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  <c r="AA638" s="48"/>
      <c r="AB638" s="48"/>
      <c r="AC638" s="48"/>
      <c r="AD638" s="48"/>
      <c r="AE638" s="48"/>
      <c r="AF638" s="48"/>
      <c r="AG638" s="48"/>
      <c r="AH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  <c r="AA639" s="48"/>
      <c r="AB639" s="48"/>
      <c r="AC639" s="48"/>
      <c r="AD639" s="48"/>
      <c r="AE639" s="48"/>
      <c r="AF639" s="48"/>
      <c r="AG639" s="48"/>
      <c r="AH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  <c r="AA640" s="48"/>
      <c r="AB640" s="48"/>
      <c r="AC640" s="48"/>
      <c r="AD640" s="48"/>
      <c r="AE640" s="48"/>
      <c r="AF640" s="48"/>
      <c r="AG640" s="48"/>
      <c r="AH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  <c r="AA641" s="48"/>
      <c r="AB641" s="48"/>
      <c r="AC641" s="48"/>
      <c r="AD641" s="48"/>
      <c r="AE641" s="48"/>
      <c r="AF641" s="48"/>
      <c r="AG641" s="48"/>
      <c r="AH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  <c r="AA642" s="48"/>
      <c r="AB642" s="48"/>
      <c r="AC642" s="48"/>
      <c r="AD642" s="48"/>
      <c r="AE642" s="48"/>
      <c r="AF642" s="48"/>
      <c r="AG642" s="48"/>
      <c r="AH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  <c r="AA643" s="48"/>
      <c r="AB643" s="48"/>
      <c r="AC643" s="48"/>
      <c r="AD643" s="48"/>
      <c r="AE643" s="48"/>
      <c r="AF643" s="48"/>
      <c r="AG643" s="48"/>
      <c r="AH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  <c r="AA644" s="48"/>
      <c r="AB644" s="48"/>
      <c r="AC644" s="48"/>
      <c r="AD644" s="48"/>
      <c r="AE644" s="48"/>
      <c r="AF644" s="48"/>
      <c r="AG644" s="48"/>
      <c r="AH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  <c r="AA645" s="48"/>
      <c r="AB645" s="48"/>
      <c r="AC645" s="48"/>
      <c r="AD645" s="48"/>
      <c r="AE645" s="48"/>
      <c r="AF645" s="48"/>
      <c r="AG645" s="48"/>
      <c r="AH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  <c r="AA646" s="48"/>
      <c r="AB646" s="48"/>
      <c r="AC646" s="48"/>
      <c r="AD646" s="48"/>
      <c r="AE646" s="48"/>
      <c r="AF646" s="48"/>
      <c r="AG646" s="48"/>
      <c r="AH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  <c r="AA647" s="48"/>
      <c r="AB647" s="48"/>
      <c r="AC647" s="48"/>
      <c r="AD647" s="48"/>
      <c r="AE647" s="48"/>
      <c r="AF647" s="48"/>
      <c r="AG647" s="48"/>
      <c r="AH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  <c r="AA648" s="48"/>
      <c r="AB648" s="48"/>
      <c r="AC648" s="48"/>
      <c r="AD648" s="48"/>
      <c r="AE648" s="48"/>
      <c r="AF648" s="48"/>
      <c r="AG648" s="48"/>
      <c r="AH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  <c r="AA649" s="48"/>
      <c r="AB649" s="48"/>
      <c r="AC649" s="48"/>
      <c r="AD649" s="48"/>
      <c r="AE649" s="48"/>
      <c r="AF649" s="48"/>
      <c r="AG649" s="48"/>
      <c r="AH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  <c r="AA650" s="48"/>
      <c r="AB650" s="48"/>
      <c r="AC650" s="48"/>
      <c r="AD650" s="48"/>
      <c r="AE650" s="48"/>
      <c r="AF650" s="48"/>
      <c r="AG650" s="48"/>
      <c r="AH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  <c r="AA651" s="48"/>
      <c r="AB651" s="48"/>
      <c r="AC651" s="48"/>
      <c r="AD651" s="48"/>
      <c r="AE651" s="48"/>
      <c r="AF651" s="48"/>
      <c r="AG651" s="48"/>
      <c r="AH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  <c r="AA652" s="48"/>
      <c r="AB652" s="48"/>
      <c r="AC652" s="48"/>
      <c r="AD652" s="48"/>
      <c r="AE652" s="48"/>
      <c r="AF652" s="48"/>
      <c r="AG652" s="48"/>
      <c r="AH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  <c r="AA653" s="48"/>
      <c r="AB653" s="48"/>
      <c r="AC653" s="48"/>
      <c r="AD653" s="48"/>
      <c r="AE653" s="48"/>
      <c r="AF653" s="48"/>
      <c r="AG653" s="48"/>
      <c r="AH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  <c r="AA654" s="48"/>
      <c r="AB654" s="48"/>
      <c r="AC654" s="48"/>
      <c r="AD654" s="48"/>
      <c r="AE654" s="48"/>
      <c r="AF654" s="48"/>
      <c r="AG654" s="48"/>
      <c r="AH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  <c r="AA655" s="48"/>
      <c r="AB655" s="48"/>
      <c r="AC655" s="48"/>
      <c r="AD655" s="48"/>
      <c r="AE655" s="48"/>
      <c r="AF655" s="48"/>
      <c r="AG655" s="48"/>
      <c r="AH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  <c r="AA656" s="48"/>
      <c r="AB656" s="48"/>
      <c r="AC656" s="48"/>
      <c r="AD656" s="48"/>
      <c r="AE656" s="48"/>
      <c r="AF656" s="48"/>
      <c r="AG656" s="48"/>
      <c r="AH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  <c r="AA657" s="48"/>
      <c r="AB657" s="48"/>
      <c r="AC657" s="48"/>
      <c r="AD657" s="48"/>
      <c r="AE657" s="48"/>
      <c r="AF657" s="48"/>
      <c r="AG657" s="48"/>
      <c r="AH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  <c r="AA658" s="48"/>
      <c r="AB658" s="48"/>
      <c r="AC658" s="48"/>
      <c r="AD658" s="48"/>
      <c r="AE658" s="48"/>
      <c r="AF658" s="48"/>
      <c r="AG658" s="48"/>
      <c r="AH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  <c r="AA659" s="48"/>
      <c r="AB659" s="48"/>
      <c r="AC659" s="48"/>
      <c r="AD659" s="48"/>
      <c r="AE659" s="48"/>
      <c r="AF659" s="48"/>
      <c r="AG659" s="48"/>
      <c r="AH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  <c r="AA660" s="48"/>
      <c r="AB660" s="48"/>
      <c r="AC660" s="48"/>
      <c r="AD660" s="48"/>
      <c r="AE660" s="48"/>
      <c r="AF660" s="48"/>
      <c r="AG660" s="48"/>
      <c r="AH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  <c r="AA661" s="48"/>
      <c r="AB661" s="48"/>
      <c r="AC661" s="48"/>
      <c r="AD661" s="48"/>
      <c r="AE661" s="48"/>
      <c r="AF661" s="48"/>
      <c r="AG661" s="48"/>
      <c r="AH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  <c r="AA662" s="48"/>
      <c r="AB662" s="48"/>
      <c r="AC662" s="48"/>
      <c r="AD662" s="48"/>
      <c r="AE662" s="48"/>
      <c r="AF662" s="48"/>
      <c r="AG662" s="48"/>
      <c r="AH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  <c r="AA663" s="48"/>
      <c r="AB663" s="48"/>
      <c r="AC663" s="48"/>
      <c r="AD663" s="48"/>
      <c r="AE663" s="48"/>
      <c r="AF663" s="48"/>
      <c r="AG663" s="48"/>
      <c r="AH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  <c r="AA664" s="48"/>
      <c r="AB664" s="48"/>
      <c r="AC664" s="48"/>
      <c r="AD664" s="48"/>
      <c r="AE664" s="48"/>
      <c r="AF664" s="48"/>
      <c r="AG664" s="48"/>
      <c r="AH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  <c r="AA665" s="48"/>
      <c r="AB665" s="48"/>
      <c r="AC665" s="48"/>
      <c r="AD665" s="48"/>
      <c r="AE665" s="48"/>
      <c r="AF665" s="48"/>
      <c r="AG665" s="48"/>
      <c r="AH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  <c r="AA666" s="48"/>
      <c r="AB666" s="48"/>
      <c r="AC666" s="48"/>
      <c r="AD666" s="48"/>
      <c r="AE666" s="48"/>
      <c r="AF666" s="48"/>
      <c r="AG666" s="48"/>
      <c r="AH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  <c r="AA667" s="48"/>
      <c r="AB667" s="48"/>
      <c r="AC667" s="48"/>
      <c r="AD667" s="48"/>
      <c r="AE667" s="48"/>
      <c r="AF667" s="48"/>
      <c r="AG667" s="48"/>
      <c r="AH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  <c r="AA668" s="48"/>
      <c r="AB668" s="48"/>
      <c r="AC668" s="48"/>
      <c r="AD668" s="48"/>
      <c r="AE668" s="48"/>
      <c r="AF668" s="48"/>
      <c r="AG668" s="48"/>
      <c r="AH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  <c r="AA669" s="48"/>
      <c r="AB669" s="48"/>
      <c r="AC669" s="48"/>
      <c r="AD669" s="48"/>
      <c r="AE669" s="48"/>
      <c r="AF669" s="48"/>
      <c r="AG669" s="48"/>
      <c r="AH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  <c r="AA670" s="48"/>
      <c r="AB670" s="48"/>
      <c r="AC670" s="48"/>
      <c r="AD670" s="48"/>
      <c r="AE670" s="48"/>
      <c r="AF670" s="48"/>
      <c r="AG670" s="48"/>
      <c r="AH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  <c r="AA671" s="48"/>
      <c r="AB671" s="48"/>
      <c r="AC671" s="48"/>
      <c r="AD671" s="48"/>
      <c r="AE671" s="48"/>
      <c r="AF671" s="48"/>
      <c r="AG671" s="48"/>
      <c r="AH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  <c r="AA672" s="48"/>
      <c r="AB672" s="48"/>
      <c r="AC672" s="48"/>
      <c r="AD672" s="48"/>
      <c r="AE672" s="48"/>
      <c r="AF672" s="48"/>
      <c r="AG672" s="48"/>
      <c r="AH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  <c r="AA673" s="48"/>
      <c r="AB673" s="48"/>
      <c r="AC673" s="48"/>
      <c r="AD673" s="48"/>
      <c r="AE673" s="48"/>
      <c r="AF673" s="48"/>
      <c r="AG673" s="48"/>
      <c r="AH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  <c r="AA674" s="48"/>
      <c r="AB674" s="48"/>
      <c r="AC674" s="48"/>
      <c r="AD674" s="48"/>
      <c r="AE674" s="48"/>
      <c r="AF674" s="48"/>
      <c r="AG674" s="48"/>
      <c r="AH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  <c r="AA675" s="48"/>
      <c r="AB675" s="48"/>
      <c r="AC675" s="48"/>
      <c r="AD675" s="48"/>
      <c r="AE675" s="48"/>
      <c r="AF675" s="48"/>
      <c r="AG675" s="48"/>
      <c r="AH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  <c r="AA676" s="48"/>
      <c r="AB676" s="48"/>
      <c r="AC676" s="48"/>
      <c r="AD676" s="48"/>
      <c r="AE676" s="48"/>
      <c r="AF676" s="48"/>
      <c r="AG676" s="48"/>
      <c r="AH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  <c r="AA677" s="48"/>
      <c r="AB677" s="48"/>
      <c r="AC677" s="48"/>
      <c r="AD677" s="48"/>
      <c r="AE677" s="48"/>
      <c r="AF677" s="48"/>
      <c r="AG677" s="48"/>
      <c r="AH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  <c r="AA678" s="48"/>
      <c r="AB678" s="48"/>
      <c r="AC678" s="48"/>
      <c r="AD678" s="48"/>
      <c r="AE678" s="48"/>
      <c r="AF678" s="48"/>
      <c r="AG678" s="48"/>
      <c r="AH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  <c r="AA679" s="48"/>
      <c r="AB679" s="48"/>
      <c r="AC679" s="48"/>
      <c r="AD679" s="48"/>
      <c r="AE679" s="48"/>
      <c r="AF679" s="48"/>
      <c r="AG679" s="48"/>
      <c r="AH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  <c r="AA680" s="48"/>
      <c r="AB680" s="48"/>
      <c r="AC680" s="48"/>
      <c r="AD680" s="48"/>
      <c r="AE680" s="48"/>
      <c r="AF680" s="48"/>
      <c r="AG680" s="48"/>
      <c r="AH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  <c r="AA681" s="48"/>
      <c r="AB681" s="48"/>
      <c r="AC681" s="48"/>
      <c r="AD681" s="48"/>
      <c r="AE681" s="48"/>
      <c r="AF681" s="48"/>
      <c r="AG681" s="48"/>
      <c r="AH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  <c r="AA682" s="48"/>
      <c r="AB682" s="48"/>
      <c r="AC682" s="48"/>
      <c r="AD682" s="48"/>
      <c r="AE682" s="48"/>
      <c r="AF682" s="48"/>
      <c r="AG682" s="48"/>
      <c r="AH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  <c r="AA683" s="48"/>
      <c r="AB683" s="48"/>
      <c r="AC683" s="48"/>
      <c r="AD683" s="48"/>
      <c r="AE683" s="48"/>
      <c r="AF683" s="48"/>
      <c r="AG683" s="48"/>
      <c r="AH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  <c r="AA684" s="48"/>
      <c r="AB684" s="48"/>
      <c r="AC684" s="48"/>
      <c r="AD684" s="48"/>
      <c r="AE684" s="48"/>
      <c r="AF684" s="48"/>
      <c r="AG684" s="48"/>
      <c r="AH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  <c r="AA685" s="48"/>
      <c r="AB685" s="48"/>
      <c r="AC685" s="48"/>
      <c r="AD685" s="48"/>
      <c r="AE685" s="48"/>
      <c r="AF685" s="48"/>
      <c r="AG685" s="48"/>
      <c r="AH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  <c r="AA686" s="48"/>
      <c r="AB686" s="48"/>
      <c r="AC686" s="48"/>
      <c r="AD686" s="48"/>
      <c r="AE686" s="48"/>
      <c r="AF686" s="48"/>
      <c r="AG686" s="48"/>
      <c r="AH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  <c r="AA687" s="48"/>
      <c r="AB687" s="48"/>
      <c r="AC687" s="48"/>
      <c r="AD687" s="48"/>
      <c r="AE687" s="48"/>
      <c r="AF687" s="48"/>
      <c r="AG687" s="48"/>
      <c r="AH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  <c r="AA688" s="48"/>
      <c r="AB688" s="48"/>
      <c r="AC688" s="48"/>
      <c r="AD688" s="48"/>
      <c r="AE688" s="48"/>
      <c r="AF688" s="48"/>
      <c r="AG688" s="48"/>
      <c r="AH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  <c r="AA689" s="48"/>
      <c r="AB689" s="48"/>
      <c r="AC689" s="48"/>
      <c r="AD689" s="48"/>
      <c r="AE689" s="48"/>
      <c r="AF689" s="48"/>
      <c r="AG689" s="48"/>
      <c r="AH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  <c r="AA690" s="48"/>
      <c r="AB690" s="48"/>
      <c r="AC690" s="48"/>
      <c r="AD690" s="48"/>
      <c r="AE690" s="48"/>
      <c r="AF690" s="48"/>
      <c r="AG690" s="48"/>
      <c r="AH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  <c r="AA691" s="48"/>
      <c r="AB691" s="48"/>
      <c r="AC691" s="48"/>
      <c r="AD691" s="48"/>
      <c r="AE691" s="48"/>
      <c r="AF691" s="48"/>
      <c r="AG691" s="48"/>
      <c r="AH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  <c r="AA692" s="48"/>
      <c r="AB692" s="48"/>
      <c r="AC692" s="48"/>
      <c r="AD692" s="48"/>
      <c r="AE692" s="48"/>
      <c r="AF692" s="48"/>
      <c r="AG692" s="48"/>
      <c r="AH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  <c r="AA693" s="48"/>
      <c r="AB693" s="48"/>
      <c r="AC693" s="48"/>
      <c r="AD693" s="48"/>
      <c r="AE693" s="48"/>
      <c r="AF693" s="48"/>
      <c r="AG693" s="48"/>
      <c r="AH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  <c r="AA694" s="48"/>
      <c r="AB694" s="48"/>
      <c r="AC694" s="48"/>
      <c r="AD694" s="48"/>
      <c r="AE694" s="48"/>
      <c r="AF694" s="48"/>
      <c r="AG694" s="48"/>
      <c r="AH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  <c r="AA695" s="48"/>
      <c r="AB695" s="48"/>
      <c r="AC695" s="48"/>
      <c r="AD695" s="48"/>
      <c r="AE695" s="48"/>
      <c r="AF695" s="48"/>
      <c r="AG695" s="48"/>
      <c r="AH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  <c r="AA696" s="48"/>
      <c r="AB696" s="48"/>
      <c r="AC696" s="48"/>
      <c r="AD696" s="48"/>
      <c r="AE696" s="48"/>
      <c r="AF696" s="48"/>
      <c r="AG696" s="48"/>
      <c r="AH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  <c r="AA697" s="48"/>
      <c r="AB697" s="48"/>
      <c r="AC697" s="48"/>
      <c r="AD697" s="48"/>
      <c r="AE697" s="48"/>
      <c r="AF697" s="48"/>
      <c r="AG697" s="48"/>
      <c r="AH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  <c r="AA698" s="48"/>
      <c r="AB698" s="48"/>
      <c r="AC698" s="48"/>
      <c r="AD698" s="48"/>
      <c r="AE698" s="48"/>
      <c r="AF698" s="48"/>
      <c r="AG698" s="48"/>
      <c r="AH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  <c r="AA699" s="48"/>
      <c r="AB699" s="48"/>
      <c r="AC699" s="48"/>
      <c r="AD699" s="48"/>
      <c r="AE699" s="48"/>
      <c r="AF699" s="48"/>
      <c r="AG699" s="48"/>
      <c r="AH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  <c r="AA700" s="48"/>
      <c r="AB700" s="48"/>
      <c r="AC700" s="48"/>
      <c r="AD700" s="48"/>
      <c r="AE700" s="48"/>
      <c r="AF700" s="48"/>
      <c r="AG700" s="48"/>
      <c r="AH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  <c r="AA701" s="48"/>
      <c r="AB701" s="48"/>
      <c r="AC701" s="48"/>
      <c r="AD701" s="48"/>
      <c r="AE701" s="48"/>
      <c r="AF701" s="48"/>
      <c r="AG701" s="48"/>
      <c r="AH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  <c r="AA702" s="48"/>
      <c r="AB702" s="48"/>
      <c r="AC702" s="48"/>
      <c r="AD702" s="48"/>
      <c r="AE702" s="48"/>
      <c r="AF702" s="48"/>
      <c r="AG702" s="48"/>
      <c r="AH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  <c r="AA703" s="48"/>
      <c r="AB703" s="48"/>
      <c r="AC703" s="48"/>
      <c r="AD703" s="48"/>
      <c r="AE703" s="48"/>
      <c r="AF703" s="48"/>
      <c r="AG703" s="48"/>
      <c r="AH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  <c r="AA704" s="48"/>
      <c r="AB704" s="48"/>
      <c r="AC704" s="48"/>
      <c r="AD704" s="48"/>
      <c r="AE704" s="48"/>
      <c r="AF704" s="48"/>
      <c r="AG704" s="48"/>
      <c r="AH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  <c r="AA705" s="48"/>
      <c r="AB705" s="48"/>
      <c r="AC705" s="48"/>
      <c r="AD705" s="48"/>
      <c r="AE705" s="48"/>
      <c r="AF705" s="48"/>
      <c r="AG705" s="48"/>
      <c r="AH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  <c r="AA706" s="48"/>
      <c r="AB706" s="48"/>
      <c r="AC706" s="48"/>
      <c r="AD706" s="48"/>
      <c r="AE706" s="48"/>
      <c r="AF706" s="48"/>
      <c r="AG706" s="48"/>
      <c r="AH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  <c r="AA707" s="48"/>
      <c r="AB707" s="48"/>
      <c r="AC707" s="48"/>
      <c r="AD707" s="48"/>
      <c r="AE707" s="48"/>
      <c r="AF707" s="48"/>
      <c r="AG707" s="48"/>
      <c r="AH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  <c r="AA708" s="48"/>
      <c r="AB708" s="48"/>
      <c r="AC708" s="48"/>
      <c r="AD708" s="48"/>
      <c r="AE708" s="48"/>
      <c r="AF708" s="48"/>
      <c r="AG708" s="48"/>
      <c r="AH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  <c r="AA709" s="48"/>
      <c r="AB709" s="48"/>
      <c r="AC709" s="48"/>
      <c r="AD709" s="48"/>
      <c r="AE709" s="48"/>
      <c r="AF709" s="48"/>
      <c r="AG709" s="48"/>
      <c r="AH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  <c r="AA710" s="48"/>
      <c r="AB710" s="48"/>
      <c r="AC710" s="48"/>
      <c r="AD710" s="48"/>
      <c r="AE710" s="48"/>
      <c r="AF710" s="48"/>
      <c r="AG710" s="48"/>
      <c r="AH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  <c r="AA711" s="48"/>
      <c r="AB711" s="48"/>
      <c r="AC711" s="48"/>
      <c r="AD711" s="48"/>
      <c r="AE711" s="48"/>
      <c r="AF711" s="48"/>
      <c r="AG711" s="48"/>
      <c r="AH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  <c r="AA712" s="48"/>
      <c r="AB712" s="48"/>
      <c r="AC712" s="48"/>
      <c r="AD712" s="48"/>
      <c r="AE712" s="48"/>
      <c r="AF712" s="48"/>
      <c r="AG712" s="48"/>
      <c r="AH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  <c r="AA713" s="48"/>
      <c r="AB713" s="48"/>
      <c r="AC713" s="48"/>
      <c r="AD713" s="48"/>
      <c r="AE713" s="48"/>
      <c r="AF713" s="48"/>
      <c r="AG713" s="48"/>
      <c r="AH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  <c r="AA714" s="48"/>
      <c r="AB714" s="48"/>
      <c r="AC714" s="48"/>
      <c r="AD714" s="48"/>
      <c r="AE714" s="48"/>
      <c r="AF714" s="48"/>
      <c r="AG714" s="48"/>
      <c r="AH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  <c r="AA715" s="48"/>
      <c r="AB715" s="48"/>
      <c r="AC715" s="48"/>
      <c r="AD715" s="48"/>
      <c r="AE715" s="48"/>
      <c r="AF715" s="48"/>
      <c r="AG715" s="48"/>
      <c r="AH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  <c r="AA716" s="48"/>
      <c r="AB716" s="48"/>
      <c r="AC716" s="48"/>
      <c r="AD716" s="48"/>
      <c r="AE716" s="48"/>
      <c r="AF716" s="48"/>
      <c r="AG716" s="48"/>
      <c r="AH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  <c r="AA717" s="48"/>
      <c r="AB717" s="48"/>
      <c r="AC717" s="48"/>
      <c r="AD717" s="48"/>
      <c r="AE717" s="48"/>
      <c r="AF717" s="48"/>
      <c r="AG717" s="48"/>
      <c r="AH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  <c r="AA718" s="48"/>
      <c r="AB718" s="48"/>
      <c r="AC718" s="48"/>
      <c r="AD718" s="48"/>
      <c r="AE718" s="48"/>
      <c r="AF718" s="48"/>
      <c r="AG718" s="48"/>
      <c r="AH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  <c r="AA719" s="48"/>
      <c r="AB719" s="48"/>
      <c r="AC719" s="48"/>
      <c r="AD719" s="48"/>
      <c r="AE719" s="48"/>
      <c r="AF719" s="48"/>
      <c r="AG719" s="48"/>
      <c r="AH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  <c r="AA720" s="48"/>
      <c r="AB720" s="48"/>
      <c r="AC720" s="48"/>
      <c r="AD720" s="48"/>
      <c r="AE720" s="48"/>
      <c r="AF720" s="48"/>
      <c r="AG720" s="48"/>
      <c r="AH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  <c r="AA721" s="48"/>
      <c r="AB721" s="48"/>
      <c r="AC721" s="48"/>
      <c r="AD721" s="48"/>
      <c r="AE721" s="48"/>
      <c r="AF721" s="48"/>
      <c r="AG721" s="48"/>
      <c r="AH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  <c r="AA722" s="48"/>
      <c r="AB722" s="48"/>
      <c r="AC722" s="48"/>
      <c r="AD722" s="48"/>
      <c r="AE722" s="48"/>
      <c r="AF722" s="48"/>
      <c r="AG722" s="48"/>
      <c r="AH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  <c r="AA723" s="48"/>
      <c r="AB723" s="48"/>
      <c r="AC723" s="48"/>
      <c r="AD723" s="48"/>
      <c r="AE723" s="48"/>
      <c r="AF723" s="48"/>
      <c r="AG723" s="48"/>
      <c r="AH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  <c r="AA724" s="48"/>
      <c r="AB724" s="48"/>
      <c r="AC724" s="48"/>
      <c r="AD724" s="48"/>
      <c r="AE724" s="48"/>
      <c r="AF724" s="48"/>
      <c r="AG724" s="48"/>
      <c r="AH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  <c r="AA725" s="48"/>
      <c r="AB725" s="48"/>
      <c r="AC725" s="48"/>
      <c r="AD725" s="48"/>
      <c r="AE725" s="48"/>
      <c r="AF725" s="48"/>
      <c r="AG725" s="48"/>
      <c r="AH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  <c r="AA726" s="48"/>
      <c r="AB726" s="48"/>
      <c r="AC726" s="48"/>
      <c r="AD726" s="48"/>
      <c r="AE726" s="48"/>
      <c r="AF726" s="48"/>
      <c r="AG726" s="48"/>
      <c r="AH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  <c r="AA727" s="48"/>
      <c r="AB727" s="48"/>
      <c r="AC727" s="48"/>
      <c r="AD727" s="48"/>
      <c r="AE727" s="48"/>
      <c r="AF727" s="48"/>
      <c r="AG727" s="48"/>
      <c r="AH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  <c r="AA728" s="48"/>
      <c r="AB728" s="48"/>
      <c r="AC728" s="48"/>
      <c r="AD728" s="48"/>
      <c r="AE728" s="48"/>
      <c r="AF728" s="48"/>
      <c r="AG728" s="48"/>
      <c r="AH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  <c r="AA729" s="48"/>
      <c r="AB729" s="48"/>
      <c r="AC729" s="48"/>
      <c r="AD729" s="48"/>
      <c r="AE729" s="48"/>
      <c r="AF729" s="48"/>
      <c r="AG729" s="48"/>
      <c r="AH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  <c r="AA730" s="48"/>
      <c r="AB730" s="48"/>
      <c r="AC730" s="48"/>
      <c r="AD730" s="48"/>
      <c r="AE730" s="48"/>
      <c r="AF730" s="48"/>
      <c r="AG730" s="48"/>
      <c r="AH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  <c r="AA731" s="48"/>
      <c r="AB731" s="48"/>
      <c r="AC731" s="48"/>
      <c r="AD731" s="48"/>
      <c r="AE731" s="48"/>
      <c r="AF731" s="48"/>
      <c r="AG731" s="48"/>
      <c r="AH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  <c r="AA732" s="48"/>
      <c r="AB732" s="48"/>
      <c r="AC732" s="48"/>
      <c r="AD732" s="48"/>
      <c r="AE732" s="48"/>
      <c r="AF732" s="48"/>
      <c r="AG732" s="48"/>
      <c r="AH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  <c r="AA733" s="48"/>
      <c r="AB733" s="48"/>
      <c r="AC733" s="48"/>
      <c r="AD733" s="48"/>
      <c r="AE733" s="48"/>
      <c r="AF733" s="48"/>
      <c r="AG733" s="48"/>
      <c r="AH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  <c r="AA734" s="48"/>
      <c r="AB734" s="48"/>
      <c r="AC734" s="48"/>
      <c r="AD734" s="48"/>
      <c r="AE734" s="48"/>
      <c r="AF734" s="48"/>
      <c r="AG734" s="48"/>
      <c r="AH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  <c r="AA735" s="48"/>
      <c r="AB735" s="48"/>
      <c r="AC735" s="48"/>
      <c r="AD735" s="48"/>
      <c r="AE735" s="48"/>
      <c r="AF735" s="48"/>
      <c r="AG735" s="48"/>
      <c r="AH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  <c r="AA736" s="48"/>
      <c r="AB736" s="48"/>
      <c r="AC736" s="48"/>
      <c r="AD736" s="48"/>
      <c r="AE736" s="48"/>
      <c r="AF736" s="48"/>
      <c r="AG736" s="48"/>
      <c r="AH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  <c r="AA737" s="48"/>
      <c r="AB737" s="48"/>
      <c r="AC737" s="48"/>
      <c r="AD737" s="48"/>
      <c r="AE737" s="48"/>
      <c r="AF737" s="48"/>
      <c r="AG737" s="48"/>
      <c r="AH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  <c r="AA738" s="48"/>
      <c r="AB738" s="48"/>
      <c r="AC738" s="48"/>
      <c r="AD738" s="48"/>
      <c r="AE738" s="48"/>
      <c r="AF738" s="48"/>
      <c r="AG738" s="48"/>
      <c r="AH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  <c r="AA739" s="48"/>
      <c r="AB739" s="48"/>
      <c r="AC739" s="48"/>
      <c r="AD739" s="48"/>
      <c r="AE739" s="48"/>
      <c r="AF739" s="48"/>
      <c r="AG739" s="48"/>
      <c r="AH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  <c r="AA740" s="48"/>
      <c r="AB740" s="48"/>
      <c r="AC740" s="48"/>
      <c r="AD740" s="48"/>
      <c r="AE740" s="48"/>
      <c r="AF740" s="48"/>
      <c r="AG740" s="48"/>
      <c r="AH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  <c r="AA741" s="48"/>
      <c r="AB741" s="48"/>
      <c r="AC741" s="48"/>
      <c r="AD741" s="48"/>
      <c r="AE741" s="48"/>
      <c r="AF741" s="48"/>
      <c r="AG741" s="48"/>
      <c r="AH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  <c r="AA742" s="48"/>
      <c r="AB742" s="48"/>
      <c r="AC742" s="48"/>
      <c r="AD742" s="48"/>
      <c r="AE742" s="48"/>
      <c r="AF742" s="48"/>
      <c r="AG742" s="48"/>
      <c r="AH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  <c r="AA743" s="48"/>
      <c r="AB743" s="48"/>
      <c r="AC743" s="48"/>
      <c r="AD743" s="48"/>
      <c r="AE743" s="48"/>
      <c r="AF743" s="48"/>
      <c r="AG743" s="48"/>
      <c r="AH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  <c r="AA744" s="48"/>
      <c r="AB744" s="48"/>
      <c r="AC744" s="48"/>
      <c r="AD744" s="48"/>
      <c r="AE744" s="48"/>
      <c r="AF744" s="48"/>
      <c r="AG744" s="48"/>
      <c r="AH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  <c r="AA745" s="48"/>
      <c r="AB745" s="48"/>
      <c r="AC745" s="48"/>
      <c r="AD745" s="48"/>
      <c r="AE745" s="48"/>
      <c r="AF745" s="48"/>
      <c r="AG745" s="48"/>
      <c r="AH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  <c r="AA746" s="48"/>
      <c r="AB746" s="48"/>
      <c r="AC746" s="48"/>
      <c r="AD746" s="48"/>
      <c r="AE746" s="48"/>
      <c r="AF746" s="48"/>
      <c r="AG746" s="48"/>
      <c r="AH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  <c r="AA747" s="48"/>
      <c r="AB747" s="48"/>
      <c r="AC747" s="48"/>
      <c r="AD747" s="48"/>
      <c r="AE747" s="48"/>
      <c r="AF747" s="48"/>
      <c r="AG747" s="48"/>
      <c r="AH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  <c r="AA748" s="48"/>
      <c r="AB748" s="48"/>
      <c r="AC748" s="48"/>
      <c r="AD748" s="48"/>
      <c r="AE748" s="48"/>
      <c r="AF748" s="48"/>
      <c r="AG748" s="48"/>
      <c r="AH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  <c r="AA749" s="48"/>
      <c r="AB749" s="48"/>
      <c r="AC749" s="48"/>
      <c r="AD749" s="48"/>
      <c r="AE749" s="48"/>
      <c r="AF749" s="48"/>
      <c r="AG749" s="48"/>
      <c r="AH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  <c r="AA750" s="48"/>
      <c r="AB750" s="48"/>
      <c r="AC750" s="48"/>
      <c r="AD750" s="48"/>
      <c r="AE750" s="48"/>
      <c r="AF750" s="48"/>
      <c r="AG750" s="48"/>
      <c r="AH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  <c r="AA751" s="48"/>
      <c r="AB751" s="48"/>
      <c r="AC751" s="48"/>
      <c r="AD751" s="48"/>
      <c r="AE751" s="48"/>
      <c r="AF751" s="48"/>
      <c r="AG751" s="48"/>
      <c r="AH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  <c r="AA752" s="48"/>
      <c r="AB752" s="48"/>
      <c r="AC752" s="48"/>
      <c r="AD752" s="48"/>
      <c r="AE752" s="48"/>
      <c r="AF752" s="48"/>
      <c r="AG752" s="48"/>
      <c r="AH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  <c r="AA753" s="48"/>
      <c r="AB753" s="48"/>
      <c r="AC753" s="48"/>
      <c r="AD753" s="48"/>
      <c r="AE753" s="48"/>
      <c r="AF753" s="48"/>
      <c r="AG753" s="48"/>
      <c r="AH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  <c r="AA754" s="48"/>
      <c r="AB754" s="48"/>
      <c r="AC754" s="48"/>
      <c r="AD754" s="48"/>
      <c r="AE754" s="48"/>
      <c r="AF754" s="48"/>
      <c r="AG754" s="48"/>
      <c r="AH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  <c r="AA755" s="48"/>
      <c r="AB755" s="48"/>
      <c r="AC755" s="48"/>
      <c r="AD755" s="48"/>
      <c r="AE755" s="48"/>
      <c r="AF755" s="48"/>
      <c r="AG755" s="48"/>
      <c r="AH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  <c r="AA756" s="48"/>
      <c r="AB756" s="48"/>
      <c r="AC756" s="48"/>
      <c r="AD756" s="48"/>
      <c r="AE756" s="48"/>
      <c r="AF756" s="48"/>
      <c r="AG756" s="48"/>
      <c r="AH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  <c r="AA757" s="48"/>
      <c r="AB757" s="48"/>
      <c r="AC757" s="48"/>
      <c r="AD757" s="48"/>
      <c r="AE757" s="48"/>
      <c r="AF757" s="48"/>
      <c r="AG757" s="48"/>
      <c r="AH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  <c r="AA758" s="48"/>
      <c r="AB758" s="48"/>
      <c r="AC758" s="48"/>
      <c r="AD758" s="48"/>
      <c r="AE758" s="48"/>
      <c r="AF758" s="48"/>
      <c r="AG758" s="48"/>
      <c r="AH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  <c r="AA759" s="48"/>
      <c r="AB759" s="48"/>
      <c r="AC759" s="48"/>
      <c r="AD759" s="48"/>
      <c r="AE759" s="48"/>
      <c r="AF759" s="48"/>
      <c r="AG759" s="48"/>
      <c r="AH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  <c r="AA760" s="48"/>
      <c r="AB760" s="48"/>
      <c r="AC760" s="48"/>
      <c r="AD760" s="48"/>
      <c r="AE760" s="48"/>
      <c r="AF760" s="48"/>
      <c r="AG760" s="48"/>
      <c r="AH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  <c r="AA761" s="48"/>
      <c r="AB761" s="48"/>
      <c r="AC761" s="48"/>
      <c r="AD761" s="48"/>
      <c r="AE761" s="48"/>
      <c r="AF761" s="48"/>
      <c r="AG761" s="48"/>
      <c r="AH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  <c r="AA762" s="48"/>
      <c r="AB762" s="48"/>
      <c r="AC762" s="48"/>
      <c r="AD762" s="48"/>
      <c r="AE762" s="48"/>
      <c r="AF762" s="48"/>
      <c r="AG762" s="48"/>
      <c r="AH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  <c r="AA763" s="48"/>
      <c r="AB763" s="48"/>
      <c r="AC763" s="48"/>
      <c r="AD763" s="48"/>
      <c r="AE763" s="48"/>
      <c r="AF763" s="48"/>
      <c r="AG763" s="48"/>
      <c r="AH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  <c r="AA764" s="48"/>
      <c r="AB764" s="48"/>
      <c r="AC764" s="48"/>
      <c r="AD764" s="48"/>
      <c r="AE764" s="48"/>
      <c r="AF764" s="48"/>
      <c r="AG764" s="48"/>
      <c r="AH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  <c r="AA765" s="48"/>
      <c r="AB765" s="48"/>
      <c r="AC765" s="48"/>
      <c r="AD765" s="48"/>
      <c r="AE765" s="48"/>
      <c r="AF765" s="48"/>
      <c r="AG765" s="48"/>
      <c r="AH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  <c r="AA766" s="48"/>
      <c r="AB766" s="48"/>
      <c r="AC766" s="48"/>
      <c r="AD766" s="48"/>
      <c r="AE766" s="48"/>
      <c r="AF766" s="48"/>
      <c r="AG766" s="48"/>
      <c r="AH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  <c r="AA767" s="48"/>
      <c r="AB767" s="48"/>
      <c r="AC767" s="48"/>
      <c r="AD767" s="48"/>
      <c r="AE767" s="48"/>
      <c r="AF767" s="48"/>
      <c r="AG767" s="48"/>
      <c r="AH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  <c r="AA768" s="48"/>
      <c r="AB768" s="48"/>
      <c r="AC768" s="48"/>
      <c r="AD768" s="48"/>
      <c r="AE768" s="48"/>
      <c r="AF768" s="48"/>
      <c r="AG768" s="48"/>
      <c r="AH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  <c r="AA769" s="48"/>
      <c r="AB769" s="48"/>
      <c r="AC769" s="48"/>
      <c r="AD769" s="48"/>
      <c r="AE769" s="48"/>
      <c r="AF769" s="48"/>
      <c r="AG769" s="48"/>
      <c r="AH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  <c r="AA770" s="48"/>
      <c r="AB770" s="48"/>
      <c r="AC770" s="48"/>
      <c r="AD770" s="48"/>
      <c r="AE770" s="48"/>
      <c r="AF770" s="48"/>
      <c r="AG770" s="48"/>
      <c r="AH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  <c r="AA771" s="48"/>
      <c r="AB771" s="48"/>
      <c r="AC771" s="48"/>
      <c r="AD771" s="48"/>
      <c r="AE771" s="48"/>
      <c r="AF771" s="48"/>
      <c r="AG771" s="48"/>
      <c r="AH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  <c r="AA772" s="48"/>
      <c r="AB772" s="48"/>
      <c r="AC772" s="48"/>
      <c r="AD772" s="48"/>
      <c r="AE772" s="48"/>
      <c r="AF772" s="48"/>
      <c r="AG772" s="48"/>
      <c r="AH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  <c r="AA773" s="48"/>
      <c r="AB773" s="48"/>
      <c r="AC773" s="48"/>
      <c r="AD773" s="48"/>
      <c r="AE773" s="48"/>
      <c r="AF773" s="48"/>
      <c r="AG773" s="48"/>
      <c r="AH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  <c r="AA774" s="48"/>
      <c r="AB774" s="48"/>
      <c r="AC774" s="48"/>
      <c r="AD774" s="48"/>
      <c r="AE774" s="48"/>
      <c r="AF774" s="48"/>
      <c r="AG774" s="48"/>
      <c r="AH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  <c r="AA775" s="48"/>
      <c r="AB775" s="48"/>
      <c r="AC775" s="48"/>
      <c r="AD775" s="48"/>
      <c r="AE775" s="48"/>
      <c r="AF775" s="48"/>
      <c r="AG775" s="48"/>
      <c r="AH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  <c r="AA776" s="48"/>
      <c r="AB776" s="48"/>
      <c r="AC776" s="48"/>
      <c r="AD776" s="48"/>
      <c r="AE776" s="48"/>
      <c r="AF776" s="48"/>
      <c r="AG776" s="48"/>
      <c r="AH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  <c r="AA777" s="48"/>
      <c r="AB777" s="48"/>
      <c r="AC777" s="48"/>
      <c r="AD777" s="48"/>
      <c r="AE777" s="48"/>
      <c r="AF777" s="48"/>
      <c r="AG777" s="48"/>
      <c r="AH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  <c r="AA778" s="48"/>
      <c r="AB778" s="48"/>
      <c r="AC778" s="48"/>
      <c r="AD778" s="48"/>
      <c r="AE778" s="48"/>
      <c r="AF778" s="48"/>
      <c r="AG778" s="48"/>
      <c r="AH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  <c r="AA779" s="48"/>
      <c r="AB779" s="48"/>
      <c r="AC779" s="48"/>
      <c r="AD779" s="48"/>
      <c r="AE779" s="48"/>
      <c r="AF779" s="48"/>
      <c r="AG779" s="48"/>
      <c r="AH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  <c r="AA780" s="48"/>
      <c r="AB780" s="48"/>
      <c r="AC780" s="48"/>
      <c r="AD780" s="48"/>
      <c r="AE780" s="48"/>
      <c r="AF780" s="48"/>
      <c r="AG780" s="48"/>
      <c r="AH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  <c r="AA781" s="48"/>
      <c r="AB781" s="48"/>
      <c r="AC781" s="48"/>
      <c r="AD781" s="48"/>
      <c r="AE781" s="48"/>
      <c r="AF781" s="48"/>
      <c r="AG781" s="48"/>
      <c r="AH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  <c r="AA782" s="48"/>
      <c r="AB782" s="48"/>
      <c r="AC782" s="48"/>
      <c r="AD782" s="48"/>
      <c r="AE782" s="48"/>
      <c r="AF782" s="48"/>
      <c r="AG782" s="48"/>
      <c r="AH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  <c r="AA783" s="48"/>
      <c r="AB783" s="48"/>
      <c r="AC783" s="48"/>
      <c r="AD783" s="48"/>
      <c r="AE783" s="48"/>
      <c r="AF783" s="48"/>
      <c r="AG783" s="48"/>
      <c r="AH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  <c r="AA784" s="48"/>
      <c r="AB784" s="48"/>
      <c r="AC784" s="48"/>
      <c r="AD784" s="48"/>
      <c r="AE784" s="48"/>
      <c r="AF784" s="48"/>
      <c r="AG784" s="48"/>
      <c r="AH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  <c r="AA785" s="48"/>
      <c r="AB785" s="48"/>
      <c r="AC785" s="48"/>
      <c r="AD785" s="48"/>
      <c r="AE785" s="48"/>
      <c r="AF785" s="48"/>
      <c r="AG785" s="48"/>
      <c r="AH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  <c r="AA786" s="48"/>
      <c r="AB786" s="48"/>
      <c r="AC786" s="48"/>
      <c r="AD786" s="48"/>
      <c r="AE786" s="48"/>
      <c r="AF786" s="48"/>
      <c r="AG786" s="48"/>
      <c r="AH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  <c r="AA787" s="48"/>
      <c r="AB787" s="48"/>
      <c r="AC787" s="48"/>
      <c r="AD787" s="48"/>
      <c r="AE787" s="48"/>
      <c r="AF787" s="48"/>
      <c r="AG787" s="48"/>
      <c r="AH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  <c r="AA788" s="48"/>
      <c r="AB788" s="48"/>
      <c r="AC788" s="48"/>
      <c r="AD788" s="48"/>
      <c r="AE788" s="48"/>
      <c r="AF788" s="48"/>
      <c r="AG788" s="48"/>
      <c r="AH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  <c r="AA789" s="48"/>
      <c r="AB789" s="48"/>
      <c r="AC789" s="48"/>
      <c r="AD789" s="48"/>
      <c r="AE789" s="48"/>
      <c r="AF789" s="48"/>
      <c r="AG789" s="48"/>
      <c r="AH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  <c r="AA790" s="48"/>
      <c r="AB790" s="48"/>
      <c r="AC790" s="48"/>
      <c r="AD790" s="48"/>
      <c r="AE790" s="48"/>
      <c r="AF790" s="48"/>
      <c r="AG790" s="48"/>
      <c r="AH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  <c r="AA791" s="48"/>
      <c r="AB791" s="48"/>
      <c r="AC791" s="48"/>
      <c r="AD791" s="48"/>
      <c r="AE791" s="48"/>
      <c r="AF791" s="48"/>
      <c r="AG791" s="48"/>
      <c r="AH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  <c r="AA792" s="48"/>
      <c r="AB792" s="48"/>
      <c r="AC792" s="48"/>
      <c r="AD792" s="48"/>
      <c r="AE792" s="48"/>
      <c r="AF792" s="48"/>
      <c r="AG792" s="48"/>
      <c r="AH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  <c r="AA793" s="48"/>
      <c r="AB793" s="48"/>
      <c r="AC793" s="48"/>
      <c r="AD793" s="48"/>
      <c r="AE793" s="48"/>
      <c r="AF793" s="48"/>
      <c r="AG793" s="48"/>
      <c r="AH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  <c r="AA794" s="48"/>
      <c r="AB794" s="48"/>
      <c r="AC794" s="48"/>
      <c r="AD794" s="48"/>
      <c r="AE794" s="48"/>
      <c r="AF794" s="48"/>
      <c r="AG794" s="48"/>
      <c r="AH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  <c r="AA795" s="48"/>
      <c r="AB795" s="48"/>
      <c r="AC795" s="48"/>
      <c r="AD795" s="48"/>
      <c r="AE795" s="48"/>
      <c r="AF795" s="48"/>
      <c r="AG795" s="48"/>
      <c r="AH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  <c r="AA796" s="48"/>
      <c r="AB796" s="48"/>
      <c r="AC796" s="48"/>
      <c r="AD796" s="48"/>
      <c r="AE796" s="48"/>
      <c r="AF796" s="48"/>
      <c r="AG796" s="48"/>
      <c r="AH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  <c r="AA797" s="48"/>
      <c r="AB797" s="48"/>
      <c r="AC797" s="48"/>
      <c r="AD797" s="48"/>
      <c r="AE797" s="48"/>
      <c r="AF797" s="48"/>
      <c r="AG797" s="48"/>
      <c r="AH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  <c r="AA798" s="48"/>
      <c r="AB798" s="48"/>
      <c r="AC798" s="48"/>
      <c r="AD798" s="48"/>
      <c r="AE798" s="48"/>
      <c r="AF798" s="48"/>
      <c r="AG798" s="48"/>
      <c r="AH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  <c r="AA799" s="48"/>
      <c r="AB799" s="48"/>
      <c r="AC799" s="48"/>
      <c r="AD799" s="48"/>
      <c r="AE799" s="48"/>
      <c r="AF799" s="48"/>
      <c r="AG799" s="48"/>
      <c r="AH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  <c r="AA800" s="48"/>
      <c r="AB800" s="48"/>
      <c r="AC800" s="48"/>
      <c r="AD800" s="48"/>
      <c r="AE800" s="48"/>
      <c r="AF800" s="48"/>
      <c r="AG800" s="48"/>
      <c r="AH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  <c r="AA801" s="48"/>
      <c r="AB801" s="48"/>
      <c r="AC801" s="48"/>
      <c r="AD801" s="48"/>
      <c r="AE801" s="48"/>
      <c r="AF801" s="48"/>
      <c r="AG801" s="48"/>
      <c r="AH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  <c r="AA802" s="48"/>
      <c r="AB802" s="48"/>
      <c r="AC802" s="48"/>
      <c r="AD802" s="48"/>
      <c r="AE802" s="48"/>
      <c r="AF802" s="48"/>
      <c r="AG802" s="48"/>
      <c r="AH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  <c r="AA803" s="48"/>
      <c r="AB803" s="48"/>
      <c r="AC803" s="48"/>
      <c r="AD803" s="48"/>
      <c r="AE803" s="48"/>
      <c r="AF803" s="48"/>
      <c r="AG803" s="48"/>
      <c r="AH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  <c r="AA804" s="48"/>
      <c r="AB804" s="48"/>
      <c r="AC804" s="48"/>
      <c r="AD804" s="48"/>
      <c r="AE804" s="48"/>
      <c r="AF804" s="48"/>
      <c r="AG804" s="48"/>
      <c r="AH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  <c r="AA805" s="48"/>
      <c r="AB805" s="48"/>
      <c r="AC805" s="48"/>
      <c r="AD805" s="48"/>
      <c r="AE805" s="48"/>
      <c r="AF805" s="48"/>
      <c r="AG805" s="48"/>
      <c r="AH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  <c r="AA806" s="48"/>
      <c r="AB806" s="48"/>
      <c r="AC806" s="48"/>
      <c r="AD806" s="48"/>
      <c r="AE806" s="48"/>
      <c r="AF806" s="48"/>
      <c r="AG806" s="48"/>
      <c r="AH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  <c r="AA807" s="48"/>
      <c r="AB807" s="48"/>
      <c r="AC807" s="48"/>
      <c r="AD807" s="48"/>
      <c r="AE807" s="48"/>
      <c r="AF807" s="48"/>
      <c r="AG807" s="48"/>
      <c r="AH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  <c r="AA808" s="48"/>
      <c r="AB808" s="48"/>
      <c r="AC808" s="48"/>
      <c r="AD808" s="48"/>
      <c r="AE808" s="48"/>
      <c r="AF808" s="48"/>
      <c r="AG808" s="48"/>
      <c r="AH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  <c r="AA809" s="48"/>
      <c r="AB809" s="48"/>
      <c r="AC809" s="48"/>
      <c r="AD809" s="48"/>
      <c r="AE809" s="48"/>
      <c r="AF809" s="48"/>
      <c r="AG809" s="48"/>
      <c r="AH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  <c r="AA810" s="48"/>
      <c r="AB810" s="48"/>
      <c r="AC810" s="48"/>
      <c r="AD810" s="48"/>
      <c r="AE810" s="48"/>
      <c r="AF810" s="48"/>
      <c r="AG810" s="48"/>
      <c r="AH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  <c r="AA811" s="48"/>
      <c r="AB811" s="48"/>
      <c r="AC811" s="48"/>
      <c r="AD811" s="48"/>
      <c r="AE811" s="48"/>
      <c r="AF811" s="48"/>
      <c r="AG811" s="48"/>
      <c r="AH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  <c r="AA812" s="48"/>
      <c r="AB812" s="48"/>
      <c r="AC812" s="48"/>
      <c r="AD812" s="48"/>
      <c r="AE812" s="48"/>
      <c r="AF812" s="48"/>
      <c r="AG812" s="48"/>
      <c r="AH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  <c r="AA813" s="48"/>
      <c r="AB813" s="48"/>
      <c r="AC813" s="48"/>
      <c r="AD813" s="48"/>
      <c r="AE813" s="48"/>
      <c r="AF813" s="48"/>
      <c r="AG813" s="48"/>
      <c r="AH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  <c r="AA814" s="48"/>
      <c r="AB814" s="48"/>
      <c r="AC814" s="48"/>
      <c r="AD814" s="48"/>
      <c r="AE814" s="48"/>
      <c r="AF814" s="48"/>
      <c r="AG814" s="48"/>
      <c r="AH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  <c r="AA815" s="48"/>
      <c r="AB815" s="48"/>
      <c r="AC815" s="48"/>
      <c r="AD815" s="48"/>
      <c r="AE815" s="48"/>
      <c r="AF815" s="48"/>
      <c r="AG815" s="48"/>
      <c r="AH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  <c r="AA816" s="48"/>
      <c r="AB816" s="48"/>
      <c r="AC816" s="48"/>
      <c r="AD816" s="48"/>
      <c r="AE816" s="48"/>
      <c r="AF816" s="48"/>
      <c r="AG816" s="48"/>
      <c r="AH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  <c r="AA817" s="48"/>
      <c r="AB817" s="48"/>
      <c r="AC817" s="48"/>
      <c r="AD817" s="48"/>
      <c r="AE817" s="48"/>
      <c r="AF817" s="48"/>
      <c r="AG817" s="48"/>
      <c r="AH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  <c r="AA818" s="48"/>
      <c r="AB818" s="48"/>
      <c r="AC818" s="48"/>
      <c r="AD818" s="48"/>
      <c r="AE818" s="48"/>
      <c r="AF818" s="48"/>
      <c r="AG818" s="48"/>
      <c r="AH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  <c r="AA819" s="48"/>
      <c r="AB819" s="48"/>
      <c r="AC819" s="48"/>
      <c r="AD819" s="48"/>
      <c r="AE819" s="48"/>
      <c r="AF819" s="48"/>
      <c r="AG819" s="48"/>
      <c r="AH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  <c r="AA820" s="48"/>
      <c r="AB820" s="48"/>
      <c r="AC820" s="48"/>
      <c r="AD820" s="48"/>
      <c r="AE820" s="48"/>
      <c r="AF820" s="48"/>
      <c r="AG820" s="48"/>
      <c r="AH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  <c r="AA821" s="48"/>
      <c r="AB821" s="48"/>
      <c r="AC821" s="48"/>
      <c r="AD821" s="48"/>
      <c r="AE821" s="48"/>
      <c r="AF821" s="48"/>
      <c r="AG821" s="48"/>
      <c r="AH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  <c r="AA822" s="48"/>
      <c r="AB822" s="48"/>
      <c r="AC822" s="48"/>
      <c r="AD822" s="48"/>
      <c r="AE822" s="48"/>
      <c r="AF822" s="48"/>
      <c r="AG822" s="48"/>
      <c r="AH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  <c r="AA823" s="48"/>
      <c r="AB823" s="48"/>
      <c r="AC823" s="48"/>
      <c r="AD823" s="48"/>
      <c r="AE823" s="48"/>
      <c r="AF823" s="48"/>
      <c r="AG823" s="48"/>
      <c r="AH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  <c r="AA824" s="48"/>
      <c r="AB824" s="48"/>
      <c r="AC824" s="48"/>
      <c r="AD824" s="48"/>
      <c r="AE824" s="48"/>
      <c r="AF824" s="48"/>
      <c r="AG824" s="48"/>
      <c r="AH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  <c r="AA825" s="48"/>
      <c r="AB825" s="48"/>
      <c r="AC825" s="48"/>
      <c r="AD825" s="48"/>
      <c r="AE825" s="48"/>
      <c r="AF825" s="48"/>
      <c r="AG825" s="48"/>
      <c r="AH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  <c r="AA826" s="48"/>
      <c r="AB826" s="48"/>
      <c r="AC826" s="48"/>
      <c r="AD826" s="48"/>
      <c r="AE826" s="48"/>
      <c r="AF826" s="48"/>
      <c r="AG826" s="48"/>
      <c r="AH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  <c r="AA827" s="48"/>
      <c r="AB827" s="48"/>
      <c r="AC827" s="48"/>
      <c r="AD827" s="48"/>
      <c r="AE827" s="48"/>
      <c r="AF827" s="48"/>
      <c r="AG827" s="48"/>
      <c r="AH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  <c r="AA828" s="48"/>
      <c r="AB828" s="48"/>
      <c r="AC828" s="48"/>
      <c r="AD828" s="48"/>
      <c r="AE828" s="48"/>
      <c r="AF828" s="48"/>
      <c r="AG828" s="48"/>
      <c r="AH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  <c r="AA829" s="48"/>
      <c r="AB829" s="48"/>
      <c r="AC829" s="48"/>
      <c r="AD829" s="48"/>
      <c r="AE829" s="48"/>
      <c r="AF829" s="48"/>
      <c r="AG829" s="48"/>
      <c r="AH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  <c r="AA830" s="48"/>
      <c r="AB830" s="48"/>
      <c r="AC830" s="48"/>
      <c r="AD830" s="48"/>
      <c r="AE830" s="48"/>
      <c r="AF830" s="48"/>
      <c r="AG830" s="48"/>
      <c r="AH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  <c r="AA831" s="48"/>
      <c r="AB831" s="48"/>
      <c r="AC831" s="48"/>
      <c r="AD831" s="48"/>
      <c r="AE831" s="48"/>
      <c r="AF831" s="48"/>
      <c r="AG831" s="48"/>
      <c r="AH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  <c r="AA832" s="48"/>
      <c r="AB832" s="48"/>
      <c r="AC832" s="48"/>
      <c r="AD832" s="48"/>
      <c r="AE832" s="48"/>
      <c r="AF832" s="48"/>
      <c r="AG832" s="48"/>
      <c r="AH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  <c r="AA833" s="48"/>
      <c r="AB833" s="48"/>
      <c r="AC833" s="48"/>
      <c r="AD833" s="48"/>
      <c r="AE833" s="48"/>
      <c r="AF833" s="48"/>
      <c r="AG833" s="48"/>
      <c r="AH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  <c r="AA834" s="48"/>
      <c r="AB834" s="48"/>
      <c r="AC834" s="48"/>
      <c r="AD834" s="48"/>
      <c r="AE834" s="48"/>
      <c r="AF834" s="48"/>
      <c r="AG834" s="48"/>
      <c r="AH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  <c r="AA835" s="48"/>
      <c r="AB835" s="48"/>
      <c r="AC835" s="48"/>
      <c r="AD835" s="48"/>
      <c r="AE835" s="48"/>
      <c r="AF835" s="48"/>
      <c r="AG835" s="48"/>
      <c r="AH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  <c r="AA836" s="48"/>
      <c r="AB836" s="48"/>
      <c r="AC836" s="48"/>
      <c r="AD836" s="48"/>
      <c r="AE836" s="48"/>
      <c r="AF836" s="48"/>
      <c r="AG836" s="48"/>
      <c r="AH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  <c r="AA837" s="48"/>
      <c r="AB837" s="48"/>
      <c r="AC837" s="48"/>
      <c r="AD837" s="48"/>
      <c r="AE837" s="48"/>
      <c r="AF837" s="48"/>
      <c r="AG837" s="48"/>
      <c r="AH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  <c r="AA838" s="48"/>
      <c r="AB838" s="48"/>
      <c r="AC838" s="48"/>
      <c r="AD838" s="48"/>
      <c r="AE838" s="48"/>
      <c r="AF838" s="48"/>
      <c r="AG838" s="48"/>
      <c r="AH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  <c r="AA839" s="48"/>
      <c r="AB839" s="48"/>
      <c r="AC839" s="48"/>
      <c r="AD839" s="48"/>
      <c r="AE839" s="48"/>
      <c r="AF839" s="48"/>
      <c r="AG839" s="48"/>
      <c r="AH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  <c r="AA840" s="48"/>
      <c r="AB840" s="48"/>
      <c r="AC840" s="48"/>
      <c r="AD840" s="48"/>
      <c r="AE840" s="48"/>
      <c r="AF840" s="48"/>
      <c r="AG840" s="48"/>
      <c r="AH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  <c r="AA841" s="48"/>
      <c r="AB841" s="48"/>
      <c r="AC841" s="48"/>
      <c r="AD841" s="48"/>
      <c r="AE841" s="48"/>
      <c r="AF841" s="48"/>
      <c r="AG841" s="48"/>
      <c r="AH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  <c r="AA842" s="48"/>
      <c r="AB842" s="48"/>
      <c r="AC842" s="48"/>
      <c r="AD842" s="48"/>
      <c r="AE842" s="48"/>
      <c r="AF842" s="48"/>
      <c r="AG842" s="48"/>
      <c r="AH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  <c r="AA843" s="48"/>
      <c r="AB843" s="48"/>
      <c r="AC843" s="48"/>
      <c r="AD843" s="48"/>
      <c r="AE843" s="48"/>
      <c r="AF843" s="48"/>
      <c r="AG843" s="48"/>
      <c r="AH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  <c r="AA844" s="48"/>
      <c r="AB844" s="48"/>
      <c r="AC844" s="48"/>
      <c r="AD844" s="48"/>
      <c r="AE844" s="48"/>
      <c r="AF844" s="48"/>
      <c r="AG844" s="48"/>
      <c r="AH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  <c r="AA845" s="48"/>
      <c r="AB845" s="48"/>
      <c r="AC845" s="48"/>
      <c r="AD845" s="48"/>
      <c r="AE845" s="48"/>
      <c r="AF845" s="48"/>
      <c r="AG845" s="48"/>
      <c r="AH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  <c r="AA846" s="48"/>
      <c r="AB846" s="48"/>
      <c r="AC846" s="48"/>
      <c r="AD846" s="48"/>
      <c r="AE846" s="48"/>
      <c r="AF846" s="48"/>
      <c r="AG846" s="48"/>
      <c r="AH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  <c r="AA847" s="48"/>
      <c r="AB847" s="48"/>
      <c r="AC847" s="48"/>
      <c r="AD847" s="48"/>
      <c r="AE847" s="48"/>
      <c r="AF847" s="48"/>
      <c r="AG847" s="48"/>
      <c r="AH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  <c r="AA848" s="48"/>
      <c r="AB848" s="48"/>
      <c r="AC848" s="48"/>
      <c r="AD848" s="48"/>
      <c r="AE848" s="48"/>
      <c r="AF848" s="48"/>
      <c r="AG848" s="48"/>
      <c r="AH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  <c r="AA849" s="48"/>
      <c r="AB849" s="48"/>
      <c r="AC849" s="48"/>
      <c r="AD849" s="48"/>
      <c r="AE849" s="48"/>
      <c r="AF849" s="48"/>
      <c r="AG849" s="48"/>
      <c r="AH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  <c r="AA850" s="48"/>
      <c r="AB850" s="48"/>
      <c r="AC850" s="48"/>
      <c r="AD850" s="48"/>
      <c r="AE850" s="48"/>
      <c r="AF850" s="48"/>
      <c r="AG850" s="48"/>
      <c r="AH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  <c r="AA851" s="48"/>
      <c r="AB851" s="48"/>
      <c r="AC851" s="48"/>
      <c r="AD851" s="48"/>
      <c r="AE851" s="48"/>
      <c r="AF851" s="48"/>
      <c r="AG851" s="48"/>
      <c r="AH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  <c r="AA852" s="48"/>
      <c r="AB852" s="48"/>
      <c r="AC852" s="48"/>
      <c r="AD852" s="48"/>
      <c r="AE852" s="48"/>
      <c r="AF852" s="48"/>
      <c r="AG852" s="48"/>
      <c r="AH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  <c r="AA853" s="48"/>
      <c r="AB853" s="48"/>
      <c r="AC853" s="48"/>
      <c r="AD853" s="48"/>
      <c r="AE853" s="48"/>
      <c r="AF853" s="48"/>
      <c r="AG853" s="48"/>
      <c r="AH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  <c r="AA854" s="48"/>
      <c r="AB854" s="48"/>
      <c r="AC854" s="48"/>
      <c r="AD854" s="48"/>
      <c r="AE854" s="48"/>
      <c r="AF854" s="48"/>
      <c r="AG854" s="48"/>
      <c r="AH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  <c r="AA855" s="48"/>
      <c r="AB855" s="48"/>
      <c r="AC855" s="48"/>
      <c r="AD855" s="48"/>
      <c r="AE855" s="48"/>
      <c r="AF855" s="48"/>
      <c r="AG855" s="48"/>
      <c r="AH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  <c r="AA856" s="48"/>
      <c r="AB856" s="48"/>
      <c r="AC856" s="48"/>
      <c r="AD856" s="48"/>
      <c r="AE856" s="48"/>
      <c r="AF856" s="48"/>
      <c r="AG856" s="48"/>
      <c r="AH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  <c r="AA857" s="48"/>
      <c r="AB857" s="48"/>
      <c r="AC857" s="48"/>
      <c r="AD857" s="48"/>
      <c r="AE857" s="48"/>
      <c r="AF857" s="48"/>
      <c r="AG857" s="48"/>
      <c r="AH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  <c r="AA858" s="48"/>
      <c r="AB858" s="48"/>
      <c r="AC858" s="48"/>
      <c r="AD858" s="48"/>
      <c r="AE858" s="48"/>
      <c r="AF858" s="48"/>
      <c r="AG858" s="48"/>
      <c r="AH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  <c r="AA859" s="48"/>
      <c r="AB859" s="48"/>
      <c r="AC859" s="48"/>
      <c r="AD859" s="48"/>
      <c r="AE859" s="48"/>
      <c r="AF859" s="48"/>
      <c r="AG859" s="48"/>
      <c r="AH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  <c r="AA860" s="48"/>
      <c r="AB860" s="48"/>
      <c r="AC860" s="48"/>
      <c r="AD860" s="48"/>
      <c r="AE860" s="48"/>
      <c r="AF860" s="48"/>
      <c r="AG860" s="48"/>
      <c r="AH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  <c r="AA861" s="48"/>
      <c r="AB861" s="48"/>
      <c r="AC861" s="48"/>
      <c r="AD861" s="48"/>
      <c r="AE861" s="48"/>
      <c r="AF861" s="48"/>
      <c r="AG861" s="48"/>
      <c r="AH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  <c r="AA862" s="48"/>
      <c r="AB862" s="48"/>
      <c r="AC862" s="48"/>
      <c r="AD862" s="48"/>
      <c r="AE862" s="48"/>
      <c r="AF862" s="48"/>
      <c r="AG862" s="48"/>
      <c r="AH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  <c r="AA863" s="48"/>
      <c r="AB863" s="48"/>
      <c r="AC863" s="48"/>
      <c r="AD863" s="48"/>
      <c r="AE863" s="48"/>
      <c r="AF863" s="48"/>
      <c r="AG863" s="48"/>
      <c r="AH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  <c r="AA864" s="48"/>
      <c r="AB864" s="48"/>
      <c r="AC864" s="48"/>
      <c r="AD864" s="48"/>
      <c r="AE864" s="48"/>
      <c r="AF864" s="48"/>
      <c r="AG864" s="48"/>
      <c r="AH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  <c r="AA865" s="48"/>
      <c r="AB865" s="48"/>
      <c r="AC865" s="48"/>
      <c r="AD865" s="48"/>
      <c r="AE865" s="48"/>
      <c r="AF865" s="48"/>
      <c r="AG865" s="48"/>
      <c r="AH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  <c r="AA866" s="48"/>
      <c r="AB866" s="48"/>
      <c r="AC866" s="48"/>
      <c r="AD866" s="48"/>
      <c r="AE866" s="48"/>
      <c r="AF866" s="48"/>
      <c r="AG866" s="48"/>
      <c r="AH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  <c r="AA867" s="48"/>
      <c r="AB867" s="48"/>
      <c r="AC867" s="48"/>
      <c r="AD867" s="48"/>
      <c r="AE867" s="48"/>
      <c r="AF867" s="48"/>
      <c r="AG867" s="48"/>
      <c r="AH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  <c r="AA868" s="48"/>
      <c r="AB868" s="48"/>
      <c r="AC868" s="48"/>
      <c r="AD868" s="48"/>
      <c r="AE868" s="48"/>
      <c r="AF868" s="48"/>
      <c r="AG868" s="48"/>
      <c r="AH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  <c r="AA869" s="48"/>
      <c r="AB869" s="48"/>
      <c r="AC869" s="48"/>
      <c r="AD869" s="48"/>
      <c r="AE869" s="48"/>
      <c r="AF869" s="48"/>
      <c r="AG869" s="48"/>
      <c r="AH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  <c r="AA870" s="48"/>
      <c r="AB870" s="48"/>
      <c r="AC870" s="48"/>
      <c r="AD870" s="48"/>
      <c r="AE870" s="48"/>
      <c r="AF870" s="48"/>
      <c r="AG870" s="48"/>
      <c r="AH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  <c r="AA871" s="48"/>
      <c r="AB871" s="48"/>
      <c r="AC871" s="48"/>
      <c r="AD871" s="48"/>
      <c r="AE871" s="48"/>
      <c r="AF871" s="48"/>
      <c r="AG871" s="48"/>
      <c r="AH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  <c r="AA872" s="48"/>
      <c r="AB872" s="48"/>
      <c r="AC872" s="48"/>
      <c r="AD872" s="48"/>
      <c r="AE872" s="48"/>
      <c r="AF872" s="48"/>
      <c r="AG872" s="48"/>
      <c r="AH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  <c r="AA873" s="48"/>
      <c r="AB873" s="48"/>
      <c r="AC873" s="48"/>
      <c r="AD873" s="48"/>
      <c r="AE873" s="48"/>
      <c r="AF873" s="48"/>
      <c r="AG873" s="48"/>
      <c r="AH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  <c r="AA874" s="48"/>
      <c r="AB874" s="48"/>
      <c r="AC874" s="48"/>
      <c r="AD874" s="48"/>
      <c r="AE874" s="48"/>
      <c r="AF874" s="48"/>
      <c r="AG874" s="48"/>
      <c r="AH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  <c r="AA875" s="48"/>
      <c r="AB875" s="48"/>
      <c r="AC875" s="48"/>
      <c r="AD875" s="48"/>
      <c r="AE875" s="48"/>
      <c r="AF875" s="48"/>
      <c r="AG875" s="48"/>
      <c r="AH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  <c r="AA876" s="48"/>
      <c r="AB876" s="48"/>
      <c r="AC876" s="48"/>
      <c r="AD876" s="48"/>
      <c r="AE876" s="48"/>
      <c r="AF876" s="48"/>
      <c r="AG876" s="48"/>
      <c r="AH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  <c r="AA877" s="48"/>
      <c r="AB877" s="48"/>
      <c r="AC877" s="48"/>
      <c r="AD877" s="48"/>
      <c r="AE877" s="48"/>
      <c r="AF877" s="48"/>
      <c r="AG877" s="48"/>
      <c r="AH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  <c r="AA878" s="48"/>
      <c r="AB878" s="48"/>
      <c r="AC878" s="48"/>
      <c r="AD878" s="48"/>
      <c r="AE878" s="48"/>
      <c r="AF878" s="48"/>
      <c r="AG878" s="48"/>
      <c r="AH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  <c r="AA879" s="48"/>
      <c r="AB879" s="48"/>
      <c r="AC879" s="48"/>
      <c r="AD879" s="48"/>
      <c r="AE879" s="48"/>
      <c r="AF879" s="48"/>
      <c r="AG879" s="48"/>
      <c r="AH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  <c r="AA880" s="48"/>
      <c r="AB880" s="48"/>
      <c r="AC880" s="48"/>
      <c r="AD880" s="48"/>
      <c r="AE880" s="48"/>
      <c r="AF880" s="48"/>
      <c r="AG880" s="48"/>
      <c r="AH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  <c r="AA881" s="48"/>
      <c r="AB881" s="48"/>
      <c r="AC881" s="48"/>
      <c r="AD881" s="48"/>
      <c r="AE881" s="48"/>
      <c r="AF881" s="48"/>
      <c r="AG881" s="48"/>
      <c r="AH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  <c r="AA882" s="48"/>
      <c r="AB882" s="48"/>
      <c r="AC882" s="48"/>
      <c r="AD882" s="48"/>
      <c r="AE882" s="48"/>
      <c r="AF882" s="48"/>
      <c r="AG882" s="48"/>
      <c r="AH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  <c r="AA883" s="48"/>
      <c r="AB883" s="48"/>
      <c r="AC883" s="48"/>
      <c r="AD883" s="48"/>
      <c r="AE883" s="48"/>
      <c r="AF883" s="48"/>
      <c r="AG883" s="48"/>
      <c r="AH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  <c r="AA884" s="48"/>
      <c r="AB884" s="48"/>
      <c r="AC884" s="48"/>
      <c r="AD884" s="48"/>
      <c r="AE884" s="48"/>
      <c r="AF884" s="48"/>
      <c r="AG884" s="48"/>
      <c r="AH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  <c r="AA885" s="48"/>
      <c r="AB885" s="48"/>
      <c r="AC885" s="48"/>
      <c r="AD885" s="48"/>
      <c r="AE885" s="48"/>
      <c r="AF885" s="48"/>
      <c r="AG885" s="48"/>
      <c r="AH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  <c r="AA886" s="48"/>
      <c r="AB886" s="48"/>
      <c r="AC886" s="48"/>
      <c r="AD886" s="48"/>
      <c r="AE886" s="48"/>
      <c r="AF886" s="48"/>
      <c r="AG886" s="48"/>
      <c r="AH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  <c r="AA887" s="48"/>
      <c r="AB887" s="48"/>
      <c r="AC887" s="48"/>
      <c r="AD887" s="48"/>
      <c r="AE887" s="48"/>
      <c r="AF887" s="48"/>
      <c r="AG887" s="48"/>
      <c r="AH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  <c r="AA888" s="48"/>
      <c r="AB888" s="48"/>
      <c r="AC888" s="48"/>
      <c r="AD888" s="48"/>
      <c r="AE888" s="48"/>
      <c r="AF888" s="48"/>
      <c r="AG888" s="48"/>
      <c r="AH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  <c r="AA889" s="48"/>
      <c r="AB889" s="48"/>
      <c r="AC889" s="48"/>
      <c r="AD889" s="48"/>
      <c r="AE889" s="48"/>
      <c r="AF889" s="48"/>
      <c r="AG889" s="48"/>
      <c r="AH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  <c r="AA890" s="48"/>
      <c r="AB890" s="48"/>
      <c r="AC890" s="48"/>
      <c r="AD890" s="48"/>
      <c r="AE890" s="48"/>
      <c r="AF890" s="48"/>
      <c r="AG890" s="48"/>
      <c r="AH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  <c r="AA891" s="48"/>
      <c r="AB891" s="48"/>
      <c r="AC891" s="48"/>
      <c r="AD891" s="48"/>
      <c r="AE891" s="48"/>
      <c r="AF891" s="48"/>
      <c r="AG891" s="48"/>
      <c r="AH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  <c r="AA892" s="48"/>
      <c r="AB892" s="48"/>
      <c r="AC892" s="48"/>
      <c r="AD892" s="48"/>
      <c r="AE892" s="48"/>
      <c r="AF892" s="48"/>
      <c r="AG892" s="48"/>
      <c r="AH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  <c r="AA893" s="48"/>
      <c r="AB893" s="48"/>
      <c r="AC893" s="48"/>
      <c r="AD893" s="48"/>
      <c r="AE893" s="48"/>
      <c r="AF893" s="48"/>
      <c r="AG893" s="48"/>
      <c r="AH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  <c r="AA894" s="48"/>
      <c r="AB894" s="48"/>
      <c r="AC894" s="48"/>
      <c r="AD894" s="48"/>
      <c r="AE894" s="48"/>
      <c r="AF894" s="48"/>
      <c r="AG894" s="48"/>
      <c r="AH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  <c r="AA895" s="48"/>
      <c r="AB895" s="48"/>
      <c r="AC895" s="48"/>
      <c r="AD895" s="48"/>
      <c r="AE895" s="48"/>
      <c r="AF895" s="48"/>
      <c r="AG895" s="48"/>
      <c r="AH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  <c r="AA896" s="48"/>
      <c r="AB896" s="48"/>
      <c r="AC896" s="48"/>
      <c r="AD896" s="48"/>
      <c r="AE896" s="48"/>
      <c r="AF896" s="48"/>
      <c r="AG896" s="48"/>
      <c r="AH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  <c r="AA897" s="48"/>
      <c r="AB897" s="48"/>
      <c r="AC897" s="48"/>
      <c r="AD897" s="48"/>
      <c r="AE897" s="48"/>
      <c r="AF897" s="48"/>
      <c r="AG897" s="48"/>
      <c r="AH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  <c r="AA898" s="48"/>
      <c r="AB898" s="48"/>
      <c r="AC898" s="48"/>
      <c r="AD898" s="48"/>
      <c r="AE898" s="48"/>
      <c r="AF898" s="48"/>
      <c r="AG898" s="48"/>
      <c r="AH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  <c r="AA899" s="48"/>
      <c r="AB899" s="48"/>
      <c r="AC899" s="48"/>
      <c r="AD899" s="48"/>
      <c r="AE899" s="48"/>
      <c r="AF899" s="48"/>
      <c r="AG899" s="48"/>
      <c r="AH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  <c r="AA900" s="48"/>
      <c r="AB900" s="48"/>
      <c r="AC900" s="48"/>
      <c r="AD900" s="48"/>
      <c r="AE900" s="48"/>
      <c r="AF900" s="48"/>
      <c r="AG900" s="48"/>
      <c r="AH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  <c r="AA901" s="48"/>
      <c r="AB901" s="48"/>
      <c r="AC901" s="48"/>
      <c r="AD901" s="48"/>
      <c r="AE901" s="48"/>
      <c r="AF901" s="48"/>
      <c r="AG901" s="48"/>
      <c r="AH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  <c r="AA902" s="48"/>
      <c r="AB902" s="48"/>
      <c r="AC902" s="48"/>
      <c r="AD902" s="48"/>
      <c r="AE902" s="48"/>
      <c r="AF902" s="48"/>
      <c r="AG902" s="48"/>
      <c r="AH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  <c r="AA903" s="48"/>
      <c r="AB903" s="48"/>
      <c r="AC903" s="48"/>
      <c r="AD903" s="48"/>
      <c r="AE903" s="48"/>
      <c r="AF903" s="48"/>
      <c r="AG903" s="48"/>
      <c r="AH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  <c r="AA904" s="48"/>
      <c r="AB904" s="48"/>
      <c r="AC904" s="48"/>
      <c r="AD904" s="48"/>
      <c r="AE904" s="48"/>
      <c r="AF904" s="48"/>
      <c r="AG904" s="48"/>
      <c r="AH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  <c r="AA905" s="48"/>
      <c r="AB905" s="48"/>
      <c r="AC905" s="48"/>
      <c r="AD905" s="48"/>
      <c r="AE905" s="48"/>
      <c r="AF905" s="48"/>
      <c r="AG905" s="48"/>
      <c r="AH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  <c r="AA906" s="48"/>
      <c r="AB906" s="48"/>
      <c r="AC906" s="48"/>
      <c r="AD906" s="48"/>
      <c r="AE906" s="48"/>
      <c r="AF906" s="48"/>
      <c r="AG906" s="48"/>
      <c r="AH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  <c r="AA907" s="48"/>
      <c r="AB907" s="48"/>
      <c r="AC907" s="48"/>
      <c r="AD907" s="48"/>
      <c r="AE907" s="48"/>
      <c r="AF907" s="48"/>
      <c r="AG907" s="48"/>
      <c r="AH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  <c r="AA908" s="48"/>
      <c r="AB908" s="48"/>
      <c r="AC908" s="48"/>
      <c r="AD908" s="48"/>
      <c r="AE908" s="48"/>
      <c r="AF908" s="48"/>
      <c r="AG908" s="48"/>
      <c r="AH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  <c r="AA909" s="48"/>
      <c r="AB909" s="48"/>
      <c r="AC909" s="48"/>
      <c r="AD909" s="48"/>
      <c r="AE909" s="48"/>
      <c r="AF909" s="48"/>
      <c r="AG909" s="48"/>
      <c r="AH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  <c r="AA910" s="48"/>
      <c r="AB910" s="48"/>
      <c r="AC910" s="48"/>
      <c r="AD910" s="48"/>
      <c r="AE910" s="48"/>
      <c r="AF910" s="48"/>
      <c r="AG910" s="48"/>
      <c r="AH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  <c r="AA911" s="48"/>
      <c r="AB911" s="48"/>
      <c r="AC911" s="48"/>
      <c r="AD911" s="48"/>
      <c r="AE911" s="48"/>
      <c r="AF911" s="48"/>
      <c r="AG911" s="48"/>
      <c r="AH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  <c r="AA912" s="48"/>
      <c r="AB912" s="48"/>
      <c r="AC912" s="48"/>
      <c r="AD912" s="48"/>
      <c r="AE912" s="48"/>
      <c r="AF912" s="48"/>
      <c r="AG912" s="48"/>
      <c r="AH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  <c r="AA913" s="48"/>
      <c r="AB913" s="48"/>
      <c r="AC913" s="48"/>
      <c r="AD913" s="48"/>
      <c r="AE913" s="48"/>
      <c r="AF913" s="48"/>
      <c r="AG913" s="48"/>
      <c r="AH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  <c r="AA914" s="48"/>
      <c r="AB914" s="48"/>
      <c r="AC914" s="48"/>
      <c r="AD914" s="48"/>
      <c r="AE914" s="48"/>
      <c r="AF914" s="48"/>
      <c r="AG914" s="48"/>
      <c r="AH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  <c r="AA915" s="48"/>
      <c r="AB915" s="48"/>
      <c r="AC915" s="48"/>
      <c r="AD915" s="48"/>
      <c r="AE915" s="48"/>
      <c r="AF915" s="48"/>
      <c r="AG915" s="48"/>
      <c r="AH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  <c r="AA916" s="48"/>
      <c r="AB916" s="48"/>
      <c r="AC916" s="48"/>
      <c r="AD916" s="48"/>
      <c r="AE916" s="48"/>
      <c r="AF916" s="48"/>
      <c r="AG916" s="48"/>
      <c r="AH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  <c r="AA917" s="48"/>
      <c r="AB917" s="48"/>
      <c r="AC917" s="48"/>
      <c r="AD917" s="48"/>
      <c r="AE917" s="48"/>
      <c r="AF917" s="48"/>
      <c r="AG917" s="48"/>
      <c r="AH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  <c r="AA918" s="48"/>
      <c r="AB918" s="48"/>
      <c r="AC918" s="48"/>
      <c r="AD918" s="48"/>
      <c r="AE918" s="48"/>
      <c r="AF918" s="48"/>
      <c r="AG918" s="48"/>
      <c r="AH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  <c r="AA919" s="48"/>
      <c r="AB919" s="48"/>
      <c r="AC919" s="48"/>
      <c r="AD919" s="48"/>
      <c r="AE919" s="48"/>
      <c r="AF919" s="48"/>
      <c r="AG919" s="48"/>
      <c r="AH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  <c r="AA920" s="48"/>
      <c r="AB920" s="48"/>
      <c r="AC920" s="48"/>
      <c r="AD920" s="48"/>
      <c r="AE920" s="48"/>
      <c r="AF920" s="48"/>
      <c r="AG920" s="48"/>
      <c r="AH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  <c r="AA921" s="48"/>
      <c r="AB921" s="48"/>
      <c r="AC921" s="48"/>
      <c r="AD921" s="48"/>
      <c r="AE921" s="48"/>
      <c r="AF921" s="48"/>
      <c r="AG921" s="48"/>
      <c r="AH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  <c r="AA922" s="48"/>
      <c r="AB922" s="48"/>
      <c r="AC922" s="48"/>
      <c r="AD922" s="48"/>
      <c r="AE922" s="48"/>
      <c r="AF922" s="48"/>
      <c r="AG922" s="48"/>
      <c r="AH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  <c r="AA923" s="48"/>
      <c r="AB923" s="48"/>
      <c r="AC923" s="48"/>
      <c r="AD923" s="48"/>
      <c r="AE923" s="48"/>
      <c r="AF923" s="48"/>
      <c r="AG923" s="48"/>
      <c r="AH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  <c r="AA924" s="48"/>
      <c r="AB924" s="48"/>
      <c r="AC924" s="48"/>
      <c r="AD924" s="48"/>
      <c r="AE924" s="48"/>
      <c r="AF924" s="48"/>
      <c r="AG924" s="48"/>
      <c r="AH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  <c r="AA925" s="48"/>
      <c r="AB925" s="48"/>
      <c r="AC925" s="48"/>
      <c r="AD925" s="48"/>
      <c r="AE925" s="48"/>
      <c r="AF925" s="48"/>
      <c r="AG925" s="48"/>
      <c r="AH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  <c r="AA926" s="48"/>
      <c r="AB926" s="48"/>
      <c r="AC926" s="48"/>
      <c r="AD926" s="48"/>
      <c r="AE926" s="48"/>
      <c r="AF926" s="48"/>
      <c r="AG926" s="48"/>
      <c r="AH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  <c r="AA927" s="48"/>
      <c r="AB927" s="48"/>
      <c r="AC927" s="48"/>
      <c r="AD927" s="48"/>
      <c r="AE927" s="48"/>
      <c r="AF927" s="48"/>
      <c r="AG927" s="48"/>
      <c r="AH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  <c r="AA928" s="48"/>
      <c r="AB928" s="48"/>
      <c r="AC928" s="48"/>
      <c r="AD928" s="48"/>
      <c r="AE928" s="48"/>
      <c r="AF928" s="48"/>
      <c r="AG928" s="48"/>
      <c r="AH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  <c r="AA929" s="48"/>
      <c r="AB929" s="48"/>
      <c r="AC929" s="48"/>
      <c r="AD929" s="48"/>
      <c r="AE929" s="48"/>
      <c r="AF929" s="48"/>
      <c r="AG929" s="48"/>
      <c r="AH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  <c r="AA930" s="48"/>
      <c r="AB930" s="48"/>
      <c r="AC930" s="48"/>
      <c r="AD930" s="48"/>
      <c r="AE930" s="48"/>
      <c r="AF930" s="48"/>
      <c r="AG930" s="48"/>
      <c r="AH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  <c r="AA931" s="48"/>
      <c r="AB931" s="48"/>
      <c r="AC931" s="48"/>
      <c r="AD931" s="48"/>
      <c r="AE931" s="48"/>
      <c r="AF931" s="48"/>
      <c r="AG931" s="48"/>
      <c r="AH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  <c r="AA932" s="48"/>
      <c r="AB932" s="48"/>
      <c r="AC932" s="48"/>
      <c r="AD932" s="48"/>
      <c r="AE932" s="48"/>
      <c r="AF932" s="48"/>
      <c r="AG932" s="48"/>
      <c r="AH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  <c r="AA933" s="48"/>
      <c r="AB933" s="48"/>
      <c r="AC933" s="48"/>
      <c r="AD933" s="48"/>
      <c r="AE933" s="48"/>
      <c r="AF933" s="48"/>
      <c r="AG933" s="48"/>
      <c r="AH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  <c r="AA934" s="48"/>
      <c r="AB934" s="48"/>
      <c r="AC934" s="48"/>
      <c r="AD934" s="48"/>
      <c r="AE934" s="48"/>
      <c r="AF934" s="48"/>
      <c r="AG934" s="48"/>
      <c r="AH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  <c r="AA935" s="48"/>
      <c r="AB935" s="48"/>
      <c r="AC935" s="48"/>
      <c r="AD935" s="48"/>
      <c r="AE935" s="48"/>
      <c r="AF935" s="48"/>
      <c r="AG935" s="48"/>
      <c r="AH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  <c r="AA936" s="48"/>
      <c r="AB936" s="48"/>
      <c r="AC936" s="48"/>
      <c r="AD936" s="48"/>
      <c r="AE936" s="48"/>
      <c r="AF936" s="48"/>
      <c r="AG936" s="48"/>
      <c r="AH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  <c r="AA937" s="48"/>
      <c r="AB937" s="48"/>
      <c r="AC937" s="48"/>
      <c r="AD937" s="48"/>
      <c r="AE937" s="48"/>
      <c r="AF937" s="48"/>
      <c r="AG937" s="48"/>
      <c r="AH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  <c r="AA938" s="48"/>
      <c r="AB938" s="48"/>
      <c r="AC938" s="48"/>
      <c r="AD938" s="48"/>
      <c r="AE938" s="48"/>
      <c r="AF938" s="48"/>
      <c r="AG938" s="48"/>
      <c r="AH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  <c r="AA939" s="48"/>
      <c r="AB939" s="48"/>
      <c r="AC939" s="48"/>
      <c r="AD939" s="48"/>
      <c r="AE939" s="48"/>
      <c r="AF939" s="48"/>
      <c r="AG939" s="48"/>
      <c r="AH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  <c r="AA940" s="48"/>
      <c r="AB940" s="48"/>
      <c r="AC940" s="48"/>
      <c r="AD940" s="48"/>
      <c r="AE940" s="48"/>
      <c r="AF940" s="48"/>
      <c r="AG940" s="48"/>
      <c r="AH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  <c r="AA941" s="48"/>
      <c r="AB941" s="48"/>
      <c r="AC941" s="48"/>
      <c r="AD941" s="48"/>
      <c r="AE941" s="48"/>
      <c r="AF941" s="48"/>
      <c r="AG941" s="48"/>
      <c r="AH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  <c r="AA942" s="48"/>
      <c r="AB942" s="48"/>
      <c r="AC942" s="48"/>
      <c r="AD942" s="48"/>
      <c r="AE942" s="48"/>
      <c r="AF942" s="48"/>
      <c r="AG942" s="48"/>
      <c r="AH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  <c r="AA943" s="48"/>
      <c r="AB943" s="48"/>
      <c r="AC943" s="48"/>
      <c r="AD943" s="48"/>
      <c r="AE943" s="48"/>
      <c r="AF943" s="48"/>
      <c r="AG943" s="48"/>
      <c r="AH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  <c r="AA944" s="48"/>
      <c r="AB944" s="48"/>
      <c r="AC944" s="48"/>
      <c r="AD944" s="48"/>
      <c r="AE944" s="48"/>
      <c r="AF944" s="48"/>
      <c r="AG944" s="48"/>
      <c r="AH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  <c r="AA945" s="48"/>
      <c r="AB945" s="48"/>
      <c r="AC945" s="48"/>
      <c r="AD945" s="48"/>
      <c r="AE945" s="48"/>
      <c r="AF945" s="48"/>
      <c r="AG945" s="48"/>
      <c r="AH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  <c r="AA946" s="48"/>
      <c r="AB946" s="48"/>
      <c r="AC946" s="48"/>
      <c r="AD946" s="48"/>
      <c r="AE946" s="48"/>
      <c r="AF946" s="48"/>
      <c r="AG946" s="48"/>
      <c r="AH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  <c r="AA947" s="48"/>
      <c r="AB947" s="48"/>
      <c r="AC947" s="48"/>
      <c r="AD947" s="48"/>
      <c r="AE947" s="48"/>
      <c r="AF947" s="48"/>
      <c r="AG947" s="48"/>
      <c r="AH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  <c r="AA948" s="48"/>
      <c r="AB948" s="48"/>
      <c r="AC948" s="48"/>
      <c r="AD948" s="48"/>
      <c r="AE948" s="48"/>
      <c r="AF948" s="48"/>
      <c r="AG948" s="48"/>
      <c r="AH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  <c r="AA949" s="48"/>
      <c r="AB949" s="48"/>
      <c r="AC949" s="48"/>
      <c r="AD949" s="48"/>
      <c r="AE949" s="48"/>
      <c r="AF949" s="48"/>
      <c r="AG949" s="48"/>
      <c r="AH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  <c r="AA950" s="48"/>
      <c r="AB950" s="48"/>
      <c r="AC950" s="48"/>
      <c r="AD950" s="48"/>
      <c r="AE950" s="48"/>
      <c r="AF950" s="48"/>
      <c r="AG950" s="48"/>
      <c r="AH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  <c r="AA951" s="48"/>
      <c r="AB951" s="48"/>
      <c r="AC951" s="48"/>
      <c r="AD951" s="48"/>
      <c r="AE951" s="48"/>
      <c r="AF951" s="48"/>
      <c r="AG951" s="48"/>
      <c r="AH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  <c r="AA952" s="48"/>
      <c r="AB952" s="48"/>
      <c r="AC952" s="48"/>
      <c r="AD952" s="48"/>
      <c r="AE952" s="48"/>
      <c r="AF952" s="48"/>
      <c r="AG952" s="48"/>
      <c r="AH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  <c r="AA953" s="48"/>
      <c r="AB953" s="48"/>
      <c r="AC953" s="48"/>
      <c r="AD953" s="48"/>
      <c r="AE953" s="48"/>
      <c r="AF953" s="48"/>
      <c r="AG953" s="48"/>
      <c r="AH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  <c r="AA954" s="48"/>
      <c r="AB954" s="48"/>
      <c r="AC954" s="48"/>
      <c r="AD954" s="48"/>
      <c r="AE954" s="48"/>
      <c r="AF954" s="48"/>
      <c r="AG954" s="48"/>
      <c r="AH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  <c r="AA955" s="48"/>
      <c r="AB955" s="48"/>
      <c r="AC955" s="48"/>
      <c r="AD955" s="48"/>
      <c r="AE955" s="48"/>
      <c r="AF955" s="48"/>
      <c r="AG955" s="48"/>
      <c r="AH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  <c r="AA956" s="48"/>
      <c r="AB956" s="48"/>
      <c r="AC956" s="48"/>
      <c r="AD956" s="48"/>
      <c r="AE956" s="48"/>
      <c r="AF956" s="48"/>
      <c r="AG956" s="48"/>
      <c r="AH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  <c r="AA957" s="48"/>
      <c r="AB957" s="48"/>
      <c r="AC957" s="48"/>
      <c r="AD957" s="48"/>
      <c r="AE957" s="48"/>
      <c r="AF957" s="48"/>
      <c r="AG957" s="48"/>
      <c r="AH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  <c r="AA958" s="48"/>
      <c r="AB958" s="48"/>
      <c r="AC958" s="48"/>
      <c r="AD958" s="48"/>
      <c r="AE958" s="48"/>
      <c r="AF958" s="48"/>
      <c r="AG958" s="48"/>
      <c r="AH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  <c r="AA959" s="48"/>
      <c r="AB959" s="48"/>
      <c r="AC959" s="48"/>
      <c r="AD959" s="48"/>
      <c r="AE959" s="48"/>
      <c r="AF959" s="48"/>
      <c r="AG959" s="48"/>
      <c r="AH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  <c r="AA960" s="48"/>
      <c r="AB960" s="48"/>
      <c r="AC960" s="48"/>
      <c r="AD960" s="48"/>
      <c r="AE960" s="48"/>
      <c r="AF960" s="48"/>
      <c r="AG960" s="48"/>
      <c r="AH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  <c r="AA961" s="48"/>
      <c r="AB961" s="48"/>
      <c r="AC961" s="48"/>
      <c r="AD961" s="48"/>
      <c r="AE961" s="48"/>
      <c r="AF961" s="48"/>
      <c r="AG961" s="48"/>
      <c r="AH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  <c r="AA962" s="48"/>
      <c r="AB962" s="48"/>
      <c r="AC962" s="48"/>
      <c r="AD962" s="48"/>
      <c r="AE962" s="48"/>
      <c r="AF962" s="48"/>
      <c r="AG962" s="48"/>
      <c r="AH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  <c r="AA963" s="48"/>
      <c r="AB963" s="48"/>
      <c r="AC963" s="48"/>
      <c r="AD963" s="48"/>
      <c r="AE963" s="48"/>
      <c r="AF963" s="48"/>
      <c r="AG963" s="48"/>
      <c r="AH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  <c r="AA964" s="48"/>
      <c r="AB964" s="48"/>
      <c r="AC964" s="48"/>
      <c r="AD964" s="48"/>
      <c r="AE964" s="48"/>
      <c r="AF964" s="48"/>
      <c r="AG964" s="48"/>
      <c r="AH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  <c r="AA965" s="48"/>
      <c r="AB965" s="48"/>
      <c r="AC965" s="48"/>
      <c r="AD965" s="48"/>
      <c r="AE965" s="48"/>
      <c r="AF965" s="48"/>
      <c r="AG965" s="48"/>
      <c r="AH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  <c r="AA966" s="48"/>
      <c r="AB966" s="48"/>
      <c r="AC966" s="48"/>
      <c r="AD966" s="48"/>
      <c r="AE966" s="48"/>
      <c r="AF966" s="48"/>
      <c r="AG966" s="48"/>
      <c r="AH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  <c r="AA967" s="48"/>
      <c r="AB967" s="48"/>
      <c r="AC967" s="48"/>
      <c r="AD967" s="48"/>
      <c r="AE967" s="48"/>
      <c r="AF967" s="48"/>
      <c r="AG967" s="48"/>
      <c r="AH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  <c r="AA968" s="48"/>
      <c r="AB968" s="48"/>
      <c r="AC968" s="48"/>
      <c r="AD968" s="48"/>
      <c r="AE968" s="48"/>
      <c r="AF968" s="48"/>
      <c r="AG968" s="48"/>
      <c r="AH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  <c r="AA969" s="48"/>
      <c r="AB969" s="48"/>
      <c r="AC969" s="48"/>
      <c r="AD969" s="48"/>
      <c r="AE969" s="48"/>
      <c r="AF969" s="48"/>
      <c r="AG969" s="48"/>
      <c r="AH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  <c r="AA970" s="48"/>
      <c r="AB970" s="48"/>
      <c r="AC970" s="48"/>
      <c r="AD970" s="48"/>
      <c r="AE970" s="48"/>
      <c r="AF970" s="48"/>
      <c r="AG970" s="48"/>
      <c r="AH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  <c r="AA971" s="48"/>
      <c r="AB971" s="48"/>
      <c r="AC971" s="48"/>
      <c r="AD971" s="48"/>
      <c r="AE971" s="48"/>
      <c r="AF971" s="48"/>
      <c r="AG971" s="48"/>
      <c r="AH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  <c r="AA972" s="48"/>
      <c r="AB972" s="48"/>
      <c r="AC972" s="48"/>
      <c r="AD972" s="48"/>
      <c r="AE972" s="48"/>
      <c r="AF972" s="48"/>
      <c r="AG972" s="48"/>
      <c r="AH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  <c r="AA973" s="48"/>
      <c r="AB973" s="48"/>
      <c r="AC973" s="48"/>
      <c r="AD973" s="48"/>
      <c r="AE973" s="48"/>
      <c r="AF973" s="48"/>
      <c r="AG973" s="48"/>
      <c r="AH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  <c r="AA974" s="48"/>
      <c r="AB974" s="48"/>
      <c r="AC974" s="48"/>
      <c r="AD974" s="48"/>
      <c r="AE974" s="48"/>
      <c r="AF974" s="48"/>
      <c r="AG974" s="48"/>
      <c r="AH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  <c r="AA975" s="48"/>
      <c r="AB975" s="48"/>
      <c r="AC975" s="48"/>
      <c r="AD975" s="48"/>
      <c r="AE975" s="48"/>
      <c r="AF975" s="48"/>
      <c r="AG975" s="48"/>
      <c r="AH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  <c r="AA976" s="48"/>
      <c r="AB976" s="48"/>
      <c r="AC976" s="48"/>
      <c r="AD976" s="48"/>
      <c r="AE976" s="48"/>
      <c r="AF976" s="48"/>
      <c r="AG976" s="48"/>
      <c r="AH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  <c r="AA977" s="48"/>
      <c r="AB977" s="48"/>
      <c r="AC977" s="48"/>
      <c r="AD977" s="48"/>
      <c r="AE977" s="48"/>
      <c r="AF977" s="48"/>
      <c r="AG977" s="48"/>
      <c r="AH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  <c r="AA978" s="48"/>
      <c r="AB978" s="48"/>
      <c r="AC978" s="48"/>
      <c r="AD978" s="48"/>
      <c r="AE978" s="48"/>
      <c r="AF978" s="48"/>
      <c r="AG978" s="48"/>
      <c r="AH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  <c r="AA979" s="48"/>
      <c r="AB979" s="48"/>
      <c r="AC979" s="48"/>
      <c r="AD979" s="48"/>
      <c r="AE979" s="48"/>
      <c r="AF979" s="48"/>
      <c r="AG979" s="48"/>
      <c r="AH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  <c r="AA980" s="48"/>
      <c r="AB980" s="48"/>
      <c r="AC980" s="48"/>
      <c r="AD980" s="48"/>
      <c r="AE980" s="48"/>
      <c r="AF980" s="48"/>
      <c r="AG980" s="48"/>
      <c r="AH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  <c r="AA981" s="48"/>
      <c r="AB981" s="48"/>
      <c r="AC981" s="48"/>
      <c r="AD981" s="48"/>
      <c r="AE981" s="48"/>
      <c r="AF981" s="48"/>
      <c r="AG981" s="48"/>
      <c r="AH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  <c r="AA982" s="48"/>
      <c r="AB982" s="48"/>
      <c r="AC982" s="48"/>
      <c r="AD982" s="48"/>
      <c r="AE982" s="48"/>
      <c r="AF982" s="48"/>
      <c r="AG982" s="48"/>
      <c r="AH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  <c r="AA983" s="48"/>
      <c r="AB983" s="48"/>
      <c r="AC983" s="48"/>
      <c r="AD983" s="48"/>
      <c r="AE983" s="48"/>
      <c r="AF983" s="48"/>
      <c r="AG983" s="48"/>
      <c r="AH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  <c r="AA984" s="48"/>
      <c r="AB984" s="48"/>
      <c r="AC984" s="48"/>
      <c r="AD984" s="48"/>
      <c r="AE984" s="48"/>
      <c r="AF984" s="48"/>
      <c r="AG984" s="48"/>
      <c r="AH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  <c r="AA985" s="48"/>
      <c r="AB985" s="48"/>
      <c r="AC985" s="48"/>
      <c r="AD985" s="48"/>
      <c r="AE985" s="48"/>
      <c r="AF985" s="48"/>
      <c r="AG985" s="48"/>
      <c r="AH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  <c r="AA986" s="48"/>
      <c r="AB986" s="48"/>
      <c r="AC986" s="48"/>
      <c r="AD986" s="48"/>
      <c r="AE986" s="48"/>
      <c r="AF986" s="48"/>
      <c r="AG986" s="48"/>
      <c r="AH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  <c r="AA987" s="48"/>
      <c r="AB987" s="48"/>
      <c r="AC987" s="48"/>
      <c r="AD987" s="48"/>
      <c r="AE987" s="48"/>
      <c r="AF987" s="48"/>
      <c r="AG987" s="48"/>
      <c r="AH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  <c r="AA988" s="48"/>
      <c r="AB988" s="48"/>
      <c r="AC988" s="48"/>
      <c r="AD988" s="48"/>
      <c r="AE988" s="48"/>
      <c r="AF988" s="48"/>
      <c r="AG988" s="48"/>
      <c r="AH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  <c r="AA989" s="48"/>
      <c r="AB989" s="48"/>
      <c r="AC989" s="48"/>
      <c r="AD989" s="48"/>
      <c r="AE989" s="48"/>
      <c r="AF989" s="48"/>
      <c r="AG989" s="48"/>
      <c r="AH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  <c r="AA990" s="48"/>
      <c r="AB990" s="48"/>
      <c r="AC990" s="48"/>
      <c r="AD990" s="48"/>
      <c r="AE990" s="48"/>
      <c r="AF990" s="48"/>
      <c r="AG990" s="48"/>
      <c r="AH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  <c r="AA991" s="48"/>
      <c r="AB991" s="48"/>
      <c r="AC991" s="48"/>
      <c r="AD991" s="48"/>
      <c r="AE991" s="48"/>
      <c r="AF991" s="48"/>
      <c r="AG991" s="48"/>
      <c r="AH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  <c r="AA992" s="48"/>
      <c r="AB992" s="48"/>
      <c r="AC992" s="48"/>
      <c r="AD992" s="48"/>
      <c r="AE992" s="48"/>
      <c r="AF992" s="48"/>
      <c r="AG992" s="48"/>
      <c r="AH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  <c r="AA993" s="48"/>
      <c r="AB993" s="48"/>
      <c r="AC993" s="48"/>
      <c r="AD993" s="48"/>
      <c r="AE993" s="48"/>
      <c r="AF993" s="48"/>
      <c r="AG993" s="48"/>
      <c r="AH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  <c r="AA994" s="48"/>
      <c r="AB994" s="48"/>
      <c r="AC994" s="48"/>
      <c r="AD994" s="48"/>
      <c r="AE994" s="48"/>
      <c r="AF994" s="48"/>
      <c r="AG994" s="48"/>
      <c r="AH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  <c r="AA995" s="48"/>
      <c r="AB995" s="48"/>
      <c r="AC995" s="48"/>
      <c r="AD995" s="48"/>
      <c r="AE995" s="48"/>
      <c r="AF995" s="48"/>
      <c r="AG995" s="48"/>
      <c r="AH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  <c r="AA996" s="48"/>
      <c r="AB996" s="48"/>
      <c r="AC996" s="48"/>
      <c r="AD996" s="48"/>
      <c r="AE996" s="48"/>
      <c r="AF996" s="48"/>
      <c r="AG996" s="48"/>
      <c r="AH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  <c r="AA997" s="48"/>
      <c r="AB997" s="48"/>
      <c r="AC997" s="48"/>
      <c r="AD997" s="48"/>
      <c r="AE997" s="48"/>
      <c r="AF997" s="48"/>
      <c r="AG997" s="48"/>
      <c r="AH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  <c r="AA998" s="48"/>
      <c r="AB998" s="48"/>
      <c r="AC998" s="48"/>
      <c r="AD998" s="48"/>
      <c r="AE998" s="48"/>
      <c r="AF998" s="48"/>
      <c r="AG998" s="48"/>
      <c r="AH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  <c r="AA999" s="48"/>
      <c r="AB999" s="48"/>
      <c r="AC999" s="48"/>
      <c r="AD999" s="48"/>
      <c r="AE999" s="48"/>
      <c r="AF999" s="48"/>
      <c r="AG999" s="48"/>
      <c r="AH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  <c r="AA1000" s="48"/>
      <c r="AB1000" s="48"/>
      <c r="AC1000" s="48"/>
      <c r="AD1000" s="48"/>
      <c r="AE1000" s="48"/>
      <c r="AF1000" s="48"/>
      <c r="AG1000" s="48"/>
      <c r="AH1000" s="48"/>
    </row>
  </sheetData>
  <mergeCells count="945">
    <mergeCell ref="T21:V21"/>
    <mergeCell ref="W21:Y21"/>
    <mergeCell ref="Z21:AC21"/>
    <mergeCell ref="B21:D21"/>
    <mergeCell ref="E21:G21"/>
    <mergeCell ref="H21:I21"/>
    <mergeCell ref="J21:M21"/>
    <mergeCell ref="N21:O21"/>
    <mergeCell ref="P21:Q21"/>
    <mergeCell ref="R21:S21"/>
    <mergeCell ref="J22:M22"/>
    <mergeCell ref="N22:O22"/>
    <mergeCell ref="P22:Q22"/>
    <mergeCell ref="R22:S22"/>
    <mergeCell ref="T22:V22"/>
    <mergeCell ref="W22:Y22"/>
    <mergeCell ref="Z22:AC22"/>
    <mergeCell ref="J23:M23"/>
    <mergeCell ref="N23:O23"/>
    <mergeCell ref="P23:Q23"/>
    <mergeCell ref="R23:S23"/>
    <mergeCell ref="T23:V23"/>
    <mergeCell ref="W23:Y23"/>
    <mergeCell ref="Z23:AC23"/>
    <mergeCell ref="J24:M24"/>
    <mergeCell ref="N24:O24"/>
    <mergeCell ref="P24:Q24"/>
    <mergeCell ref="R24:S24"/>
    <mergeCell ref="T24:V24"/>
    <mergeCell ref="W24:Y24"/>
    <mergeCell ref="Z24:AC24"/>
    <mergeCell ref="J25:M25"/>
    <mergeCell ref="N25:O25"/>
    <mergeCell ref="P25:Q25"/>
    <mergeCell ref="R25:S25"/>
    <mergeCell ref="T25:V25"/>
    <mergeCell ref="W25:Y25"/>
    <mergeCell ref="Z25:AC25"/>
    <mergeCell ref="J26:M26"/>
    <mergeCell ref="N26:O26"/>
    <mergeCell ref="P26:Q26"/>
    <mergeCell ref="R26:S26"/>
    <mergeCell ref="T26:V26"/>
    <mergeCell ref="W26:Y26"/>
    <mergeCell ref="Z26:AC26"/>
    <mergeCell ref="J27:M27"/>
    <mergeCell ref="N27:O27"/>
    <mergeCell ref="P27:Q27"/>
    <mergeCell ref="R27:S27"/>
    <mergeCell ref="T27:V27"/>
    <mergeCell ref="W27:Y27"/>
    <mergeCell ref="Z27:AC27"/>
    <mergeCell ref="J28:M28"/>
    <mergeCell ref="N28:O28"/>
    <mergeCell ref="P28:Q28"/>
    <mergeCell ref="R28:S28"/>
    <mergeCell ref="T28:V28"/>
    <mergeCell ref="W28:Y28"/>
    <mergeCell ref="Z28:AC28"/>
    <mergeCell ref="J29:M29"/>
    <mergeCell ref="N29:O29"/>
    <mergeCell ref="P29:Q29"/>
    <mergeCell ref="R29:S29"/>
    <mergeCell ref="T29:V29"/>
    <mergeCell ref="W29:Y29"/>
    <mergeCell ref="Z29:AC29"/>
    <mergeCell ref="B28:D28"/>
    <mergeCell ref="E28:G28"/>
    <mergeCell ref="H28:I28"/>
    <mergeCell ref="B29:D29"/>
    <mergeCell ref="E29:G29"/>
    <mergeCell ref="H29:I29"/>
    <mergeCell ref="B30:D30"/>
    <mergeCell ref="W31:Y31"/>
    <mergeCell ref="Z31:AC31"/>
    <mergeCell ref="E30:G30"/>
    <mergeCell ref="H30:I30"/>
    <mergeCell ref="J31:M31"/>
    <mergeCell ref="N31:O31"/>
    <mergeCell ref="P31:Q31"/>
    <mergeCell ref="R31:S31"/>
    <mergeCell ref="T31:V31"/>
    <mergeCell ref="J33:M33"/>
    <mergeCell ref="N33:O33"/>
    <mergeCell ref="P33:Q33"/>
    <mergeCell ref="R33:S33"/>
    <mergeCell ref="T33:V33"/>
    <mergeCell ref="W33:Y33"/>
    <mergeCell ref="Z33:AC33"/>
    <mergeCell ref="J32:M32"/>
    <mergeCell ref="N32:O32"/>
    <mergeCell ref="P32:Q32"/>
    <mergeCell ref="R32:S32"/>
    <mergeCell ref="T32:V32"/>
    <mergeCell ref="W32:Y32"/>
    <mergeCell ref="Z32:AC32"/>
    <mergeCell ref="E33:G33"/>
    <mergeCell ref="H33:I33"/>
    <mergeCell ref="B31:D31"/>
    <mergeCell ref="E31:G31"/>
    <mergeCell ref="H31:I31"/>
    <mergeCell ref="B32:D32"/>
    <mergeCell ref="E32:G32"/>
    <mergeCell ref="H32:I32"/>
    <mergeCell ref="B33:D33"/>
    <mergeCell ref="P16:Q16"/>
    <mergeCell ref="R16:S16"/>
    <mergeCell ref="P17:Q17"/>
    <mergeCell ref="R17:S17"/>
    <mergeCell ref="P18:Q18"/>
    <mergeCell ref="R18:S18"/>
    <mergeCell ref="T18:V18"/>
    <mergeCell ref="W18:Y18"/>
    <mergeCell ref="T16:V16"/>
    <mergeCell ref="W16:Y16"/>
    <mergeCell ref="T17:V17"/>
    <mergeCell ref="W17:Y17"/>
    <mergeCell ref="Z17:AC17"/>
    <mergeCell ref="Z18:AC18"/>
    <mergeCell ref="AB5:AC5"/>
    <mergeCell ref="B6:D6"/>
    <mergeCell ref="B12:D12"/>
    <mergeCell ref="F12:O12"/>
    <mergeCell ref="B15:D15"/>
    <mergeCell ref="G15:R15"/>
    <mergeCell ref="B16:D16"/>
    <mergeCell ref="Z16:AC16"/>
    <mergeCell ref="N19:O19"/>
    <mergeCell ref="P19:Q19"/>
    <mergeCell ref="R19:S19"/>
    <mergeCell ref="T19:V19"/>
    <mergeCell ref="W19:Y19"/>
    <mergeCell ref="Z19:AC19"/>
    <mergeCell ref="J20:M20"/>
    <mergeCell ref="N20:O20"/>
    <mergeCell ref="P20:Q20"/>
    <mergeCell ref="R20:S20"/>
    <mergeCell ref="T20:V20"/>
    <mergeCell ref="W20:Y20"/>
    <mergeCell ref="Z20:AC20"/>
    <mergeCell ref="J16:M16"/>
    <mergeCell ref="N16:O16"/>
    <mergeCell ref="J17:M17"/>
    <mergeCell ref="N17:O17"/>
    <mergeCell ref="J18:M18"/>
    <mergeCell ref="N18:O18"/>
    <mergeCell ref="J19:M19"/>
    <mergeCell ref="J30:M30"/>
    <mergeCell ref="N30:O30"/>
    <mergeCell ref="P30:Q30"/>
    <mergeCell ref="R30:S30"/>
    <mergeCell ref="T30:V30"/>
    <mergeCell ref="W30:Y30"/>
    <mergeCell ref="Z30:AC30"/>
    <mergeCell ref="T34:V34"/>
    <mergeCell ref="W34:Y34"/>
    <mergeCell ref="Z34:AC34"/>
    <mergeCell ref="B34:D34"/>
    <mergeCell ref="E34:G34"/>
    <mergeCell ref="H34:I34"/>
    <mergeCell ref="J34:M34"/>
    <mergeCell ref="N34:O34"/>
    <mergeCell ref="P34:Q34"/>
    <mergeCell ref="R34:S34"/>
    <mergeCell ref="J35:M35"/>
    <mergeCell ref="N35:O35"/>
    <mergeCell ref="P35:Q35"/>
    <mergeCell ref="R35:S35"/>
    <mergeCell ref="T35:V35"/>
    <mergeCell ref="W35:Y35"/>
    <mergeCell ref="Z35:AC35"/>
    <mergeCell ref="J37:M37"/>
    <mergeCell ref="N37:O37"/>
    <mergeCell ref="P37:Q37"/>
    <mergeCell ref="R37:S37"/>
    <mergeCell ref="T37:V37"/>
    <mergeCell ref="W37:Y37"/>
    <mergeCell ref="Z37:AC37"/>
    <mergeCell ref="J36:M36"/>
    <mergeCell ref="N36:O36"/>
    <mergeCell ref="P36:Q36"/>
    <mergeCell ref="R36:S36"/>
    <mergeCell ref="T36:V36"/>
    <mergeCell ref="W36:Y36"/>
    <mergeCell ref="Z36:AC36"/>
    <mergeCell ref="B35:D35"/>
    <mergeCell ref="E35:G35"/>
    <mergeCell ref="H35:I35"/>
    <mergeCell ref="B36:D36"/>
    <mergeCell ref="E36:G36"/>
    <mergeCell ref="H36:I36"/>
    <mergeCell ref="B37:D37"/>
    <mergeCell ref="W38:Y38"/>
    <mergeCell ref="Z38:AC38"/>
    <mergeCell ref="E37:G37"/>
    <mergeCell ref="H37:I37"/>
    <mergeCell ref="J38:M38"/>
    <mergeCell ref="N38:O38"/>
    <mergeCell ref="P38:Q38"/>
    <mergeCell ref="R38:S38"/>
    <mergeCell ref="T38:V38"/>
    <mergeCell ref="J40:M40"/>
    <mergeCell ref="N40:O40"/>
    <mergeCell ref="P40:Q40"/>
    <mergeCell ref="R40:S40"/>
    <mergeCell ref="T40:V40"/>
    <mergeCell ref="W40:Y40"/>
    <mergeCell ref="Z40:AC40"/>
    <mergeCell ref="J39:M39"/>
    <mergeCell ref="N39:O39"/>
    <mergeCell ref="P39:Q39"/>
    <mergeCell ref="R39:S39"/>
    <mergeCell ref="T39:V39"/>
    <mergeCell ref="W39:Y39"/>
    <mergeCell ref="Z39:AC39"/>
    <mergeCell ref="B38:D38"/>
    <mergeCell ref="E38:G38"/>
    <mergeCell ref="H38:I38"/>
    <mergeCell ref="B39:D39"/>
    <mergeCell ref="E39:G39"/>
    <mergeCell ref="H39:I39"/>
    <mergeCell ref="B40:D40"/>
    <mergeCell ref="W41:Y41"/>
    <mergeCell ref="Z41:AC41"/>
    <mergeCell ref="E40:G40"/>
    <mergeCell ref="H40:I40"/>
    <mergeCell ref="J41:M41"/>
    <mergeCell ref="N41:O41"/>
    <mergeCell ref="P41:Q41"/>
    <mergeCell ref="R41:S41"/>
    <mergeCell ref="T41:V41"/>
    <mergeCell ref="J43:M43"/>
    <mergeCell ref="N43:O43"/>
    <mergeCell ref="P43:Q43"/>
    <mergeCell ref="R43:S43"/>
    <mergeCell ref="T43:V43"/>
    <mergeCell ref="W43:Y43"/>
    <mergeCell ref="Z43:AC43"/>
    <mergeCell ref="J42:M42"/>
    <mergeCell ref="N42:O42"/>
    <mergeCell ref="P42:Q42"/>
    <mergeCell ref="R42:S42"/>
    <mergeCell ref="T42:V42"/>
    <mergeCell ref="W42:Y42"/>
    <mergeCell ref="Z42:AC42"/>
    <mergeCell ref="B41:D41"/>
    <mergeCell ref="E41:G41"/>
    <mergeCell ref="H41:I41"/>
    <mergeCell ref="B42:D42"/>
    <mergeCell ref="E42:G42"/>
    <mergeCell ref="H42:I42"/>
    <mergeCell ref="B43:D43"/>
    <mergeCell ref="W44:Y44"/>
    <mergeCell ref="Z44:AC44"/>
    <mergeCell ref="E43:G43"/>
    <mergeCell ref="H43:I43"/>
    <mergeCell ref="J44:M44"/>
    <mergeCell ref="N44:O44"/>
    <mergeCell ref="P44:Q44"/>
    <mergeCell ref="R44:S44"/>
    <mergeCell ref="T44:V44"/>
    <mergeCell ref="J46:M46"/>
    <mergeCell ref="N46:O46"/>
    <mergeCell ref="P46:Q46"/>
    <mergeCell ref="R46:S46"/>
    <mergeCell ref="T46:V46"/>
    <mergeCell ref="W46:Y46"/>
    <mergeCell ref="Z46:AC46"/>
    <mergeCell ref="J45:M45"/>
    <mergeCell ref="N45:O45"/>
    <mergeCell ref="P45:Q45"/>
    <mergeCell ref="R45:S45"/>
    <mergeCell ref="T45:V45"/>
    <mergeCell ref="W45:Y45"/>
    <mergeCell ref="Z45:AC45"/>
    <mergeCell ref="J54:M54"/>
    <mergeCell ref="N54:O54"/>
    <mergeCell ref="P54:Q54"/>
    <mergeCell ref="R54:S54"/>
    <mergeCell ref="T54:V54"/>
    <mergeCell ref="W54:Y54"/>
    <mergeCell ref="Z54:AC54"/>
    <mergeCell ref="J55:M55"/>
    <mergeCell ref="N55:O55"/>
    <mergeCell ref="P55:Q55"/>
    <mergeCell ref="R55:S55"/>
    <mergeCell ref="T55:V55"/>
    <mergeCell ref="W55:Y55"/>
    <mergeCell ref="Z55:AC55"/>
    <mergeCell ref="J56:M56"/>
    <mergeCell ref="N56:O56"/>
    <mergeCell ref="P56:Q56"/>
    <mergeCell ref="R56:S56"/>
    <mergeCell ref="T56:V56"/>
    <mergeCell ref="W56:Y56"/>
    <mergeCell ref="Z56:AC56"/>
    <mergeCell ref="J57:M57"/>
    <mergeCell ref="N57:O57"/>
    <mergeCell ref="P57:Q57"/>
    <mergeCell ref="R57:S57"/>
    <mergeCell ref="T57:V57"/>
    <mergeCell ref="W57:Y57"/>
    <mergeCell ref="Z57:AC57"/>
    <mergeCell ref="B62:D62"/>
    <mergeCell ref="E62:G62"/>
    <mergeCell ref="H62:I62"/>
    <mergeCell ref="B63:D63"/>
    <mergeCell ref="E63:G63"/>
    <mergeCell ref="H63:I63"/>
    <mergeCell ref="B64:D64"/>
    <mergeCell ref="E64:G64"/>
    <mergeCell ref="H64:I64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8:K88"/>
    <mergeCell ref="J89:K89"/>
    <mergeCell ref="J90:K90"/>
    <mergeCell ref="H97:J97"/>
    <mergeCell ref="H98:J98"/>
    <mergeCell ref="K98:L98"/>
    <mergeCell ref="J91:K91"/>
    <mergeCell ref="J92:K92"/>
    <mergeCell ref="H95:J95"/>
    <mergeCell ref="K95:L95"/>
    <mergeCell ref="H96:J96"/>
    <mergeCell ref="K96:L96"/>
    <mergeCell ref="K97:L97"/>
    <mergeCell ref="E16:G16"/>
    <mergeCell ref="H16:I16"/>
    <mergeCell ref="B17:D17"/>
    <mergeCell ref="E17:G17"/>
    <mergeCell ref="H17:I17"/>
    <mergeCell ref="E18:G18"/>
    <mergeCell ref="H18:I18"/>
    <mergeCell ref="B18:D18"/>
    <mergeCell ref="B19:D19"/>
    <mergeCell ref="E19:G19"/>
    <mergeCell ref="H19:I19"/>
    <mergeCell ref="B20:D20"/>
    <mergeCell ref="E20:G20"/>
    <mergeCell ref="H20:I20"/>
    <mergeCell ref="E24:G24"/>
    <mergeCell ref="H24:I24"/>
    <mergeCell ref="B22:D22"/>
    <mergeCell ref="E22:G22"/>
    <mergeCell ref="H22:I22"/>
    <mergeCell ref="B23:D23"/>
    <mergeCell ref="E23:G23"/>
    <mergeCell ref="H23:I23"/>
    <mergeCell ref="B24:D24"/>
    <mergeCell ref="E27:G27"/>
    <mergeCell ref="H27:I27"/>
    <mergeCell ref="B25:D25"/>
    <mergeCell ref="E25:G25"/>
    <mergeCell ref="H25:I25"/>
    <mergeCell ref="B26:D26"/>
    <mergeCell ref="E26:G26"/>
    <mergeCell ref="H26:I26"/>
    <mergeCell ref="B27:D27"/>
    <mergeCell ref="D89:E89"/>
    <mergeCell ref="F89:G89"/>
    <mergeCell ref="H89:I89"/>
    <mergeCell ref="M124:N124"/>
    <mergeCell ref="O124:W124"/>
    <mergeCell ref="K122:L122"/>
    <mergeCell ref="M122:N122"/>
    <mergeCell ref="O122:W122"/>
    <mergeCell ref="K123:L123"/>
    <mergeCell ref="M123:N123"/>
    <mergeCell ref="O123:W123"/>
    <mergeCell ref="K124:L124"/>
    <mergeCell ref="Q90:R90"/>
    <mergeCell ref="S90:W90"/>
    <mergeCell ref="O88:P88"/>
    <mergeCell ref="Q88:R88"/>
    <mergeCell ref="S88:W88"/>
    <mergeCell ref="O89:P89"/>
    <mergeCell ref="Q89:R89"/>
    <mergeCell ref="S89:W89"/>
    <mergeCell ref="O90:P90"/>
    <mergeCell ref="O92:P92"/>
    <mergeCell ref="Q92:R92"/>
    <mergeCell ref="S92:W92"/>
    <mergeCell ref="O95:P95"/>
    <mergeCell ref="O96:P96"/>
    <mergeCell ref="O97:P97"/>
    <mergeCell ref="O98:P98"/>
    <mergeCell ref="D101:P101"/>
    <mergeCell ref="D102:P102"/>
    <mergeCell ref="D103:P103"/>
    <mergeCell ref="D104:P104"/>
    <mergeCell ref="D107:P107"/>
    <mergeCell ref="D108:P108"/>
    <mergeCell ref="D109:P109"/>
    <mergeCell ref="D110:P110"/>
    <mergeCell ref="D113:P113"/>
    <mergeCell ref="D114:P114"/>
    <mergeCell ref="D115:P115"/>
    <mergeCell ref="D116:P116"/>
    <mergeCell ref="M119:N119"/>
    <mergeCell ref="O119:W119"/>
    <mergeCell ref="K119:L119"/>
    <mergeCell ref="K120:L120"/>
    <mergeCell ref="M120:N120"/>
    <mergeCell ref="O120:W120"/>
    <mergeCell ref="K121:L121"/>
    <mergeCell ref="M121:N121"/>
    <mergeCell ref="O121:W121"/>
    <mergeCell ref="J128:L128"/>
    <mergeCell ref="M128:N128"/>
    <mergeCell ref="J129:L129"/>
    <mergeCell ref="M129:N129"/>
    <mergeCell ref="J130:L130"/>
    <mergeCell ref="M130:N130"/>
    <mergeCell ref="M131:N131"/>
    <mergeCell ref="B187:AC187"/>
    <mergeCell ref="B188:AC188"/>
    <mergeCell ref="B189:AC189"/>
    <mergeCell ref="B190:AC190"/>
    <mergeCell ref="B191:AC191"/>
    <mergeCell ref="B192:AC192"/>
    <mergeCell ref="B193:AC193"/>
    <mergeCell ref="B194:H194"/>
    <mergeCell ref="B180:AC180"/>
    <mergeCell ref="B181:AC181"/>
    <mergeCell ref="B182:AC182"/>
    <mergeCell ref="B183:AC183"/>
    <mergeCell ref="B184:AC184"/>
    <mergeCell ref="B185:AC185"/>
    <mergeCell ref="B186:AC186"/>
    <mergeCell ref="J131:L131"/>
    <mergeCell ref="J132:L132"/>
    <mergeCell ref="M132:N132"/>
    <mergeCell ref="J133:L133"/>
    <mergeCell ref="M133:N133"/>
    <mergeCell ref="L136:U136"/>
    <mergeCell ref="L137:U137"/>
    <mergeCell ref="L138:U138"/>
    <mergeCell ref="L139:U139"/>
    <mergeCell ref="L140:U140"/>
    <mergeCell ref="L141:U141"/>
    <mergeCell ref="P142:R142"/>
    <mergeCell ref="J144:M144"/>
    <mergeCell ref="N144:S144"/>
    <mergeCell ref="J145:M145"/>
    <mergeCell ref="N145:S145"/>
    <mergeCell ref="J146:M146"/>
    <mergeCell ref="N146:S146"/>
    <mergeCell ref="J147:M147"/>
    <mergeCell ref="N147:S147"/>
    <mergeCell ref="N148:S148"/>
    <mergeCell ref="N149:S149"/>
    <mergeCell ref="J148:M148"/>
    <mergeCell ref="J149:M149"/>
    <mergeCell ref="J150:L150"/>
    <mergeCell ref="M150:N150"/>
    <mergeCell ref="L152:Q152"/>
    <mergeCell ref="L153:Q153"/>
    <mergeCell ref="L154:Q154"/>
    <mergeCell ref="L155:Q155"/>
    <mergeCell ref="L156:Q156"/>
    <mergeCell ref="L157:Q157"/>
    <mergeCell ref="N166:Q166"/>
    <mergeCell ref="R166:W166"/>
    <mergeCell ref="N167:Q167"/>
    <mergeCell ref="R167:W167"/>
    <mergeCell ref="N168:Q168"/>
    <mergeCell ref="R168:W168"/>
    <mergeCell ref="N169:Q169"/>
    <mergeCell ref="R169:W169"/>
    <mergeCell ref="N170:Q170"/>
    <mergeCell ref="R170:W170"/>
    <mergeCell ref="N171:Q171"/>
    <mergeCell ref="R171:W171"/>
    <mergeCell ref="B174:AA174"/>
    <mergeCell ref="B175:AC175"/>
    <mergeCell ref="B176:AC176"/>
    <mergeCell ref="B177:AC177"/>
    <mergeCell ref="B178:AC178"/>
    <mergeCell ref="B179:AC179"/>
    <mergeCell ref="B44:D44"/>
    <mergeCell ref="E44:G44"/>
    <mergeCell ref="H44:I44"/>
    <mergeCell ref="B45:D45"/>
    <mergeCell ref="E45:G45"/>
    <mergeCell ref="H45:I45"/>
    <mergeCell ref="B46:D46"/>
    <mergeCell ref="W47:Y47"/>
    <mergeCell ref="Z47:AC47"/>
    <mergeCell ref="E46:G46"/>
    <mergeCell ref="H46:I46"/>
    <mergeCell ref="J47:M47"/>
    <mergeCell ref="N47:O47"/>
    <mergeCell ref="P47:Q47"/>
    <mergeCell ref="R47:S47"/>
    <mergeCell ref="T47:V47"/>
    <mergeCell ref="J49:M49"/>
    <mergeCell ref="N49:O49"/>
    <mergeCell ref="P49:Q49"/>
    <mergeCell ref="R49:S49"/>
    <mergeCell ref="T49:V49"/>
    <mergeCell ref="W49:Y49"/>
    <mergeCell ref="Z49:AC49"/>
    <mergeCell ref="J48:M48"/>
    <mergeCell ref="N48:O48"/>
    <mergeCell ref="P48:Q48"/>
    <mergeCell ref="R48:S48"/>
    <mergeCell ref="T48:V48"/>
    <mergeCell ref="W48:Y48"/>
    <mergeCell ref="Z48:AC48"/>
    <mergeCell ref="J58:M58"/>
    <mergeCell ref="N58:O58"/>
    <mergeCell ref="P58:Q58"/>
    <mergeCell ref="R58:S58"/>
    <mergeCell ref="T58:V58"/>
    <mergeCell ref="W58:Y58"/>
    <mergeCell ref="Z58:AC58"/>
    <mergeCell ref="J59:M59"/>
    <mergeCell ref="N59:O59"/>
    <mergeCell ref="P59:Q59"/>
    <mergeCell ref="R59:S59"/>
    <mergeCell ref="T59:V59"/>
    <mergeCell ref="W59:Y59"/>
    <mergeCell ref="Z59:AC59"/>
    <mergeCell ref="J60:M60"/>
    <mergeCell ref="N60:O60"/>
    <mergeCell ref="P60:Q60"/>
    <mergeCell ref="R60:S60"/>
    <mergeCell ref="T60:V60"/>
    <mergeCell ref="W60:Y60"/>
    <mergeCell ref="Z60:AC60"/>
    <mergeCell ref="J61:M61"/>
    <mergeCell ref="N61:O61"/>
    <mergeCell ref="P61:Q61"/>
    <mergeCell ref="R61:S61"/>
    <mergeCell ref="T61:V61"/>
    <mergeCell ref="W61:Y61"/>
    <mergeCell ref="Z61:AC61"/>
    <mergeCell ref="J62:M62"/>
    <mergeCell ref="N62:O62"/>
    <mergeCell ref="P62:Q62"/>
    <mergeCell ref="R62:S62"/>
    <mergeCell ref="T62:V62"/>
    <mergeCell ref="W62:Y62"/>
    <mergeCell ref="Z62:AC62"/>
    <mergeCell ref="J63:M63"/>
    <mergeCell ref="N63:O63"/>
    <mergeCell ref="P63:Q63"/>
    <mergeCell ref="R63:S63"/>
    <mergeCell ref="T63:V63"/>
    <mergeCell ref="W63:Y63"/>
    <mergeCell ref="Z63:AC63"/>
    <mergeCell ref="B47:D47"/>
    <mergeCell ref="E47:G47"/>
    <mergeCell ref="H47:I47"/>
    <mergeCell ref="B48:D48"/>
    <mergeCell ref="E48:G48"/>
    <mergeCell ref="H48:I48"/>
    <mergeCell ref="B49:D49"/>
    <mergeCell ref="W50:Y50"/>
    <mergeCell ref="Z50:AC50"/>
    <mergeCell ref="E49:G49"/>
    <mergeCell ref="H49:I49"/>
    <mergeCell ref="J50:M50"/>
    <mergeCell ref="N50:O50"/>
    <mergeCell ref="P50:Q50"/>
    <mergeCell ref="R50:S50"/>
    <mergeCell ref="T50:V50"/>
    <mergeCell ref="J51:M51"/>
    <mergeCell ref="N51:O51"/>
    <mergeCell ref="P51:Q51"/>
    <mergeCell ref="R51:S51"/>
    <mergeCell ref="T51:V51"/>
    <mergeCell ref="W51:Y51"/>
    <mergeCell ref="Z51:AC51"/>
    <mergeCell ref="J52:M52"/>
    <mergeCell ref="N52:O52"/>
    <mergeCell ref="P52:Q52"/>
    <mergeCell ref="R52:S52"/>
    <mergeCell ref="T52:V52"/>
    <mergeCell ref="W52:Y52"/>
    <mergeCell ref="Z52:AC52"/>
    <mergeCell ref="J53:M53"/>
    <mergeCell ref="N53:O53"/>
    <mergeCell ref="P53:Q53"/>
    <mergeCell ref="R53:S53"/>
    <mergeCell ref="T53:V53"/>
    <mergeCell ref="W53:Y53"/>
    <mergeCell ref="Z53:AC53"/>
    <mergeCell ref="J66:M66"/>
    <mergeCell ref="N66:O66"/>
    <mergeCell ref="P66:Q66"/>
    <mergeCell ref="R66:S66"/>
    <mergeCell ref="T66:V66"/>
    <mergeCell ref="W66:Y66"/>
    <mergeCell ref="Z66:AC66"/>
    <mergeCell ref="L89:N89"/>
    <mergeCell ref="L90:N90"/>
    <mergeCell ref="L91:N91"/>
    <mergeCell ref="L92:N92"/>
    <mergeCell ref="M95:N95"/>
    <mergeCell ref="M96:N96"/>
    <mergeCell ref="M97:N97"/>
    <mergeCell ref="M98:N98"/>
    <mergeCell ref="L80:N80"/>
    <mergeCell ref="L81:N81"/>
    <mergeCell ref="L82:N82"/>
    <mergeCell ref="L83:N83"/>
    <mergeCell ref="L84:N84"/>
    <mergeCell ref="L85:N85"/>
    <mergeCell ref="L88:N88"/>
    <mergeCell ref="J64:M64"/>
    <mergeCell ref="N64:O64"/>
    <mergeCell ref="P64:Q64"/>
    <mergeCell ref="R64:S64"/>
    <mergeCell ref="T64:V64"/>
    <mergeCell ref="W64:Y64"/>
    <mergeCell ref="Z64:AC64"/>
    <mergeCell ref="J65:M65"/>
    <mergeCell ref="N65:O65"/>
    <mergeCell ref="P65:Q65"/>
    <mergeCell ref="R65:S65"/>
    <mergeCell ref="T65:V65"/>
    <mergeCell ref="W65:Y65"/>
    <mergeCell ref="Z65:AC65"/>
    <mergeCell ref="L70:N70"/>
    <mergeCell ref="O70:U70"/>
    <mergeCell ref="L71:N71"/>
    <mergeCell ref="O71:U71"/>
    <mergeCell ref="L72:N72"/>
    <mergeCell ref="O72:U72"/>
    <mergeCell ref="O73:U73"/>
    <mergeCell ref="L73:N73"/>
    <mergeCell ref="L74:N74"/>
    <mergeCell ref="L75:N75"/>
    <mergeCell ref="L76:N76"/>
    <mergeCell ref="L77:N77"/>
    <mergeCell ref="L78:N78"/>
    <mergeCell ref="L79:N79"/>
    <mergeCell ref="O81:U81"/>
    <mergeCell ref="O82:U82"/>
    <mergeCell ref="O83:U83"/>
    <mergeCell ref="O84:U84"/>
    <mergeCell ref="O85:U85"/>
    <mergeCell ref="O74:U74"/>
    <mergeCell ref="O75:U75"/>
    <mergeCell ref="O76:U76"/>
    <mergeCell ref="O77:U77"/>
    <mergeCell ref="O78:U78"/>
    <mergeCell ref="O79:U79"/>
    <mergeCell ref="O80:U80"/>
    <mergeCell ref="O91:P91"/>
    <mergeCell ref="Q91:R91"/>
    <mergeCell ref="S91:W91"/>
    <mergeCell ref="E131:G131"/>
    <mergeCell ref="E132:G132"/>
    <mergeCell ref="H132:I132"/>
    <mergeCell ref="E128:G128"/>
    <mergeCell ref="H128:I128"/>
    <mergeCell ref="E129:G129"/>
    <mergeCell ref="H129:I129"/>
    <mergeCell ref="E130:G130"/>
    <mergeCell ref="H130:I130"/>
    <mergeCell ref="H131:I131"/>
    <mergeCell ref="B100:E100"/>
    <mergeCell ref="B101:C101"/>
    <mergeCell ref="B102:C102"/>
    <mergeCell ref="B103:C103"/>
    <mergeCell ref="B104:C104"/>
    <mergeCell ref="B106:E106"/>
    <mergeCell ref="B107:C107"/>
    <mergeCell ref="B108:C108"/>
    <mergeCell ref="B109:C109"/>
    <mergeCell ref="B110:C110"/>
    <mergeCell ref="B112:E112"/>
    <mergeCell ref="B113:C113"/>
    <mergeCell ref="B114:C114"/>
    <mergeCell ref="B115:C115"/>
    <mergeCell ref="B116:C116"/>
    <mergeCell ref="B118:D118"/>
    <mergeCell ref="B119:C119"/>
    <mergeCell ref="E119:F119"/>
    <mergeCell ref="G119:H119"/>
    <mergeCell ref="I119:J119"/>
    <mergeCell ref="I120:J120"/>
    <mergeCell ref="E120:F120"/>
    <mergeCell ref="G120:H120"/>
    <mergeCell ref="E121:F121"/>
    <mergeCell ref="G121:H121"/>
    <mergeCell ref="I121:J121"/>
    <mergeCell ref="G122:H122"/>
    <mergeCell ref="I122:J122"/>
    <mergeCell ref="E122:F122"/>
    <mergeCell ref="E123:F123"/>
    <mergeCell ref="G123:H123"/>
    <mergeCell ref="I123:J123"/>
    <mergeCell ref="E124:F124"/>
    <mergeCell ref="G124:H124"/>
    <mergeCell ref="I124:J124"/>
    <mergeCell ref="B120:C120"/>
    <mergeCell ref="B121:C121"/>
    <mergeCell ref="B122:C122"/>
    <mergeCell ref="B123:C123"/>
    <mergeCell ref="B124:C124"/>
    <mergeCell ref="B127:D127"/>
    <mergeCell ref="B128:C128"/>
    <mergeCell ref="B129:C129"/>
    <mergeCell ref="B130:C130"/>
    <mergeCell ref="B131:C131"/>
    <mergeCell ref="B132:C132"/>
    <mergeCell ref="B133:C133"/>
    <mergeCell ref="E133:G133"/>
    <mergeCell ref="H133:I133"/>
    <mergeCell ref="B143:D143"/>
    <mergeCell ref="B144:C144"/>
    <mergeCell ref="D144:E144"/>
    <mergeCell ref="F144:G144"/>
    <mergeCell ref="H144:I144"/>
    <mergeCell ref="B145:C145"/>
    <mergeCell ref="D145:E145"/>
    <mergeCell ref="B146:C146"/>
    <mergeCell ref="D146:E146"/>
    <mergeCell ref="F146:G146"/>
    <mergeCell ref="H146:I146"/>
    <mergeCell ref="D147:E147"/>
    <mergeCell ref="F147:G147"/>
    <mergeCell ref="H147:I147"/>
    <mergeCell ref="F149:G149"/>
    <mergeCell ref="H149:I149"/>
    <mergeCell ref="B147:C147"/>
    <mergeCell ref="B148:C148"/>
    <mergeCell ref="D148:E148"/>
    <mergeCell ref="F148:G148"/>
    <mergeCell ref="H148:I148"/>
    <mergeCell ref="B149:C149"/>
    <mergeCell ref="D149:E149"/>
    <mergeCell ref="F152:G152"/>
    <mergeCell ref="H152:K152"/>
    <mergeCell ref="B150:C150"/>
    <mergeCell ref="D150:E150"/>
    <mergeCell ref="F150:G150"/>
    <mergeCell ref="H150:I150"/>
    <mergeCell ref="B151:D151"/>
    <mergeCell ref="B152:C152"/>
    <mergeCell ref="D152:E152"/>
    <mergeCell ref="B153:C153"/>
    <mergeCell ref="D153:E153"/>
    <mergeCell ref="F153:G153"/>
    <mergeCell ref="H153:K153"/>
    <mergeCell ref="D154:E154"/>
    <mergeCell ref="F154:G154"/>
    <mergeCell ref="H154:K154"/>
    <mergeCell ref="B154:C154"/>
    <mergeCell ref="B155:C155"/>
    <mergeCell ref="D155:E155"/>
    <mergeCell ref="F155:G155"/>
    <mergeCell ref="H155:K155"/>
    <mergeCell ref="B156:C156"/>
    <mergeCell ref="D156:E156"/>
    <mergeCell ref="B159:D159"/>
    <mergeCell ref="B160:C160"/>
    <mergeCell ref="D160:F160"/>
    <mergeCell ref="B161:C161"/>
    <mergeCell ref="D161:F161"/>
    <mergeCell ref="B162:C162"/>
    <mergeCell ref="D162:F162"/>
    <mergeCell ref="B163:C163"/>
    <mergeCell ref="D163:F163"/>
    <mergeCell ref="B165:D165"/>
    <mergeCell ref="D166:E166"/>
    <mergeCell ref="F166:G166"/>
    <mergeCell ref="H166:I166"/>
    <mergeCell ref="J166:M166"/>
    <mergeCell ref="H168:I168"/>
    <mergeCell ref="J168:M168"/>
    <mergeCell ref="J169:M169"/>
    <mergeCell ref="B166:C166"/>
    <mergeCell ref="B167:C167"/>
    <mergeCell ref="D167:E167"/>
    <mergeCell ref="F167:G167"/>
    <mergeCell ref="H167:I167"/>
    <mergeCell ref="J167:M167"/>
    <mergeCell ref="B168:C168"/>
    <mergeCell ref="D170:E170"/>
    <mergeCell ref="F170:G170"/>
    <mergeCell ref="J170:M170"/>
    <mergeCell ref="B170:C170"/>
    <mergeCell ref="B171:C171"/>
    <mergeCell ref="D171:E171"/>
    <mergeCell ref="F171:G171"/>
    <mergeCell ref="H171:I171"/>
    <mergeCell ref="J171:M171"/>
    <mergeCell ref="D168:E168"/>
    <mergeCell ref="F168:G168"/>
    <mergeCell ref="B169:C169"/>
    <mergeCell ref="D169:E169"/>
    <mergeCell ref="F169:G169"/>
    <mergeCell ref="H169:I169"/>
    <mergeCell ref="H170:I170"/>
    <mergeCell ref="G137:I137"/>
    <mergeCell ref="J137:K137"/>
    <mergeCell ref="B135:D135"/>
    <mergeCell ref="B136:C136"/>
    <mergeCell ref="D136:F136"/>
    <mergeCell ref="G136:I136"/>
    <mergeCell ref="J136:K136"/>
    <mergeCell ref="B137:C137"/>
    <mergeCell ref="D137:F137"/>
    <mergeCell ref="B138:C138"/>
    <mergeCell ref="D138:F138"/>
    <mergeCell ref="G138:I138"/>
    <mergeCell ref="J138:K138"/>
    <mergeCell ref="D139:F139"/>
    <mergeCell ref="G139:I139"/>
    <mergeCell ref="J139:K139"/>
    <mergeCell ref="G141:I141"/>
    <mergeCell ref="J141:K141"/>
    <mergeCell ref="B139:C139"/>
    <mergeCell ref="B140:C140"/>
    <mergeCell ref="D140:F140"/>
    <mergeCell ref="G140:I140"/>
    <mergeCell ref="J140:K140"/>
    <mergeCell ref="B141:C141"/>
    <mergeCell ref="D141:F141"/>
    <mergeCell ref="F145:G145"/>
    <mergeCell ref="H145:I145"/>
    <mergeCell ref="F156:G156"/>
    <mergeCell ref="H156:K156"/>
    <mergeCell ref="B157:C157"/>
    <mergeCell ref="D157:E157"/>
    <mergeCell ref="F157:G157"/>
    <mergeCell ref="H157:K157"/>
    <mergeCell ref="F158:G158"/>
    <mergeCell ref="E52:G52"/>
    <mergeCell ref="H52:I52"/>
    <mergeCell ref="B50:D50"/>
    <mergeCell ref="E50:G50"/>
    <mergeCell ref="H50:I50"/>
    <mergeCell ref="B51:D51"/>
    <mergeCell ref="E51:G51"/>
    <mergeCell ref="H51:I51"/>
    <mergeCell ref="B52:D52"/>
    <mergeCell ref="E55:G55"/>
    <mergeCell ref="H55:I55"/>
    <mergeCell ref="B53:D53"/>
    <mergeCell ref="E53:G53"/>
    <mergeCell ref="H53:I53"/>
    <mergeCell ref="B54:D54"/>
    <mergeCell ref="E54:G54"/>
    <mergeCell ref="H54:I54"/>
    <mergeCell ref="B55:D55"/>
    <mergeCell ref="E58:G58"/>
    <mergeCell ref="H58:I58"/>
    <mergeCell ref="B56:D56"/>
    <mergeCell ref="E56:G56"/>
    <mergeCell ref="H56:I56"/>
    <mergeCell ref="B57:D57"/>
    <mergeCell ref="E57:G57"/>
    <mergeCell ref="H57:I57"/>
    <mergeCell ref="B58:D58"/>
    <mergeCell ref="E61:G61"/>
    <mergeCell ref="H61:I61"/>
    <mergeCell ref="B59:D59"/>
    <mergeCell ref="E59:G59"/>
    <mergeCell ref="H59:I59"/>
    <mergeCell ref="B60:D60"/>
    <mergeCell ref="E60:G60"/>
    <mergeCell ref="H60:I60"/>
    <mergeCell ref="B61:D61"/>
    <mergeCell ref="B65:D65"/>
    <mergeCell ref="E65:G65"/>
    <mergeCell ref="H65:I65"/>
    <mergeCell ref="B66:D66"/>
    <mergeCell ref="E66:G66"/>
    <mergeCell ref="H66:I66"/>
    <mergeCell ref="B69:D69"/>
    <mergeCell ref="B70:C70"/>
    <mergeCell ref="D70:E70"/>
    <mergeCell ref="F70:G70"/>
    <mergeCell ref="H70:I70"/>
    <mergeCell ref="D71:E73"/>
    <mergeCell ref="F71:G73"/>
    <mergeCell ref="H71:I73"/>
    <mergeCell ref="F77:G79"/>
    <mergeCell ref="H77:I79"/>
    <mergeCell ref="B71:C73"/>
    <mergeCell ref="B74:C76"/>
    <mergeCell ref="D74:E76"/>
    <mergeCell ref="F74:G76"/>
    <mergeCell ref="H74:I76"/>
    <mergeCell ref="B77:C79"/>
    <mergeCell ref="D77:E79"/>
    <mergeCell ref="B80:C82"/>
    <mergeCell ref="D80:E82"/>
    <mergeCell ref="F80:G82"/>
    <mergeCell ref="H80:I82"/>
    <mergeCell ref="D83:E85"/>
    <mergeCell ref="F83:G85"/>
    <mergeCell ref="H83:I85"/>
    <mergeCell ref="B83:C85"/>
    <mergeCell ref="B87:D87"/>
    <mergeCell ref="B88:C88"/>
    <mergeCell ref="D88:E88"/>
    <mergeCell ref="F88:G88"/>
    <mergeCell ref="H88:I88"/>
    <mergeCell ref="B89:C89"/>
    <mergeCell ref="B90:C90"/>
    <mergeCell ref="D90:E90"/>
    <mergeCell ref="F90:G90"/>
    <mergeCell ref="H90:I90"/>
    <mergeCell ref="D91:E91"/>
    <mergeCell ref="F91:G91"/>
    <mergeCell ref="H91:I91"/>
    <mergeCell ref="D95:E95"/>
    <mergeCell ref="F95:G95"/>
    <mergeCell ref="B91:C91"/>
    <mergeCell ref="B92:C92"/>
    <mergeCell ref="D92:E92"/>
    <mergeCell ref="F92:G92"/>
    <mergeCell ref="H92:I92"/>
    <mergeCell ref="B94:D94"/>
    <mergeCell ref="B95:C95"/>
    <mergeCell ref="D98:E98"/>
    <mergeCell ref="F98:G98"/>
    <mergeCell ref="B96:C96"/>
    <mergeCell ref="D96:E96"/>
    <mergeCell ref="F96:G96"/>
    <mergeCell ref="B97:C97"/>
    <mergeCell ref="D97:E97"/>
    <mergeCell ref="F97:G97"/>
    <mergeCell ref="B98:C98"/>
  </mergeCells>
  <conditionalFormatting sqref="B15:B17 B19:B67 B71 B74 B77 B88:B89 B96 B120 B126:E126 B129 B134:H134 B137 B142:H142 B145 B158:E158 B161 B164:G164 D71 D74 D77 D80 D83 D88:D89 D96 D120:E120 D129:E129 D137:D141 D150 D161 E15:G15 E16:E17 E19:E67 E159:G159 F88:F89 F96:F98 F145:F150 G120 G137:G141 G160:G163 H16:H17 H19:H67 H88:H89 H96 H129 H145:H150 J19:J67 J71:J85 J88:J89 J129 J137:K137 J146:J149 K96 L71:L85 L88:L89 M96 M120 M129 N16 N67 O71:O85 O88:O89 O96 O120:W135 O142:W165 O172:W174 O194:W1000 P16:P67 R16:R67 V136:W141">
    <cfRule type="cellIs" dxfId="0" priority="1" operator="equal">
      <formula>0</formula>
    </cfRule>
  </conditionalFormatting>
  <conditionalFormatting sqref="E15">
    <cfRule type="containsText" dxfId="2" priority="2" operator="containsText" text="已開通">
      <formula>NOT(ISERROR(SEARCH(("已開通"),(E15))))</formula>
    </cfRule>
  </conditionalFormatting>
  <conditionalFormatting sqref="B69">
    <cfRule type="cellIs" dxfId="0" priority="3" operator="equal">
      <formula>0</formula>
    </cfRule>
  </conditionalFormatting>
  <conditionalFormatting sqref="E69">
    <cfRule type="containsText" dxfId="3" priority="4" operator="containsText" text="已開通">
      <formula>NOT(ISERROR(SEARCH(("已開通"),(E69))))</formula>
    </cfRule>
  </conditionalFormatting>
  <conditionalFormatting sqref="B87">
    <cfRule type="cellIs" dxfId="0" priority="5" operator="equal">
      <formula>0</formula>
    </cfRule>
  </conditionalFormatting>
  <conditionalFormatting sqref="E87">
    <cfRule type="containsText" dxfId="4" priority="6" operator="containsText" text="已開通">
      <formula>NOT(ISERROR(SEARCH(("已開通"),(E87))))</formula>
    </cfRule>
  </conditionalFormatting>
  <conditionalFormatting sqref="B80">
    <cfRule type="cellIs" dxfId="0" priority="7" operator="equal">
      <formula>0</formula>
    </cfRule>
  </conditionalFormatting>
  <conditionalFormatting sqref="B94">
    <cfRule type="cellIs" dxfId="0" priority="8" operator="equal">
      <formula>0</formula>
    </cfRule>
  </conditionalFormatting>
  <conditionalFormatting sqref="E94">
    <cfRule type="containsText" dxfId="5" priority="9" operator="containsText" text="已開通">
      <formula>NOT(ISERROR(SEARCH(("已開通"),(E94))))</formula>
    </cfRule>
  </conditionalFormatting>
  <conditionalFormatting sqref="E12">
    <cfRule type="containsText" dxfId="6" priority="10" operator="containsText" text="已開通">
      <formula>NOT(ISERROR(SEARCH(("已開通"),(E12))))</formula>
    </cfRule>
  </conditionalFormatting>
  <conditionalFormatting sqref="E118">
    <cfRule type="containsText" dxfId="7" priority="11" operator="containsText" text="已開通">
      <formula>NOT(ISERROR(SEARCH(("已開通"),(E118))))</formula>
    </cfRule>
  </conditionalFormatting>
  <conditionalFormatting sqref="E127">
    <cfRule type="containsText" dxfId="8" priority="12" operator="containsText" text="已開通">
      <formula>NOT(ISERROR(SEARCH(("已開通"),(E127))))</formula>
    </cfRule>
  </conditionalFormatting>
  <conditionalFormatting sqref="E7">
    <cfRule type="containsText" dxfId="0" priority="13" operator="containsText" text="0">
      <formula>NOT(ISERROR(SEARCH(("0"),(E7))))</formula>
    </cfRule>
  </conditionalFormatting>
  <conditionalFormatting sqref="E135 E143">
    <cfRule type="containsText" dxfId="9" priority="14" operator="containsText" text="已開通">
      <formula>NOT(ISERROR(SEARCH(("已開通"),(E135))))</formula>
    </cfRule>
  </conditionalFormatting>
  <conditionalFormatting sqref="B173:H173 B174:B193">
    <cfRule type="cellIs" dxfId="0" priority="15" operator="equal">
      <formula>0</formula>
    </cfRule>
  </conditionalFormatting>
  <conditionalFormatting sqref="E159">
    <cfRule type="containsText" dxfId="10" priority="16" operator="containsText" text="已開通">
      <formula>NOT(ISERROR(SEARCH(("已開通"),(E159))))</formula>
    </cfRule>
  </conditionalFormatting>
  <conditionalFormatting sqref="E165:G165">
    <cfRule type="cellIs" dxfId="0" priority="17" operator="equal">
      <formula>0</formula>
    </cfRule>
  </conditionalFormatting>
  <conditionalFormatting sqref="E165">
    <cfRule type="containsText" dxfId="11" priority="18" operator="containsText" text="已開通">
      <formula>NOT(ISERROR(SEARCH(("已開通"),(E165))))</formula>
    </cfRule>
  </conditionalFormatting>
  <conditionalFormatting sqref="E12 E15 E69 E87 E94 E118 E127 E135 E143 E159 E165">
    <cfRule type="containsText" dxfId="12" priority="19" operator="containsText" text="未開通">
      <formula>NOT(ISERROR(SEARCH(("未開通"),(E12))))</formula>
    </cfRule>
  </conditionalFormatting>
  <conditionalFormatting sqref="B172:G172">
    <cfRule type="cellIs" dxfId="0" priority="20" operator="equal">
      <formula>0</formula>
    </cfRule>
  </conditionalFormatting>
  <conditionalFormatting sqref="P142">
    <cfRule type="cellIs" dxfId="0" priority="21" operator="equal">
      <formula>0</formula>
    </cfRule>
  </conditionalFormatting>
  <conditionalFormatting sqref="F158">
    <cfRule type="cellIs" dxfId="0" priority="22" operator="equal">
      <formula>0</formula>
    </cfRule>
  </conditionalFormatting>
  <conditionalFormatting sqref="B90:B92 D90:D92 F90:F92 H90:H92 J90:J92 L90:L92 O90:O92 Q90:Q92 S90:V92">
    <cfRule type="cellIs" dxfId="0" priority="23" operator="equal">
      <formula>0</formula>
    </cfRule>
  </conditionalFormatting>
  <conditionalFormatting sqref="B97:B98 D97:D98 H97:H98 K97:K98 M97:M98 O97:O98">
    <cfRule type="cellIs" dxfId="0" priority="24" operator="equal">
      <formula>0</formula>
    </cfRule>
  </conditionalFormatting>
  <conditionalFormatting sqref="B121:B124 D121:E124 G121:G124 M121:M124">
    <cfRule type="cellIs" dxfId="0" priority="25" operator="equal">
      <formula>0</formula>
    </cfRule>
  </conditionalFormatting>
  <conditionalFormatting sqref="B130:B133 D130:E133 H130:H133 J130:J133 M130:M133 O130:O133">
    <cfRule type="cellIs" dxfId="0" priority="26" operator="equal">
      <formula>0</formula>
    </cfRule>
  </conditionalFormatting>
  <conditionalFormatting sqref="B138:B141">
    <cfRule type="cellIs" dxfId="0" priority="27" operator="equal">
      <formula>0</formula>
    </cfRule>
  </conditionalFormatting>
  <conditionalFormatting sqref="B146:B150 B154:B157 D154:D157 F154:F157 H154:H157 J150 M150">
    <cfRule type="cellIs" dxfId="0" priority="28" operator="equal">
      <formula>0</formula>
    </cfRule>
  </conditionalFormatting>
  <conditionalFormatting sqref="B162:B163 D162:D163">
    <cfRule type="cellIs" dxfId="0" priority="29" operator="equal">
      <formula>0</formula>
    </cfRule>
  </conditionalFormatting>
  <conditionalFormatting sqref="B18 E18 H18 N17:N66">
    <cfRule type="cellIs" dxfId="0" priority="30" operator="equal">
      <formula>0</formula>
    </cfRule>
  </conditionalFormatting>
  <conditionalFormatting sqref="J16">
    <cfRule type="cellIs" dxfId="0" priority="31" operator="equal">
      <formula>0</formula>
    </cfRule>
  </conditionalFormatting>
  <conditionalFormatting sqref="J17">
    <cfRule type="cellIs" dxfId="0" priority="32" operator="equal">
      <formula>0</formula>
    </cfRule>
  </conditionalFormatting>
  <conditionalFormatting sqref="J18">
    <cfRule type="cellIs" dxfId="0" priority="33" operator="equal">
      <formula>0</formula>
    </cfRule>
  </conditionalFormatting>
  <conditionalFormatting sqref="F74 F77 F80 F83">
    <cfRule type="cellIs" dxfId="0" priority="34" operator="equal">
      <formula>0</formula>
    </cfRule>
  </conditionalFormatting>
  <conditionalFormatting sqref="B83">
    <cfRule type="cellIs" dxfId="0" priority="35" operator="equal">
      <formula>0</formula>
    </cfRule>
  </conditionalFormatting>
  <conditionalFormatting sqref="Q88">
    <cfRule type="cellIs" dxfId="0" priority="36" operator="equal">
      <formula>0</formula>
    </cfRule>
  </conditionalFormatting>
  <conditionalFormatting sqref="S88:V88">
    <cfRule type="cellIs" dxfId="0" priority="37" operator="equal">
      <formula>0</formula>
    </cfRule>
  </conditionalFormatting>
  <conditionalFormatting sqref="Q89 S89:V89">
    <cfRule type="cellIs" dxfId="0" priority="38" operator="equal">
      <formula>0</formula>
    </cfRule>
  </conditionalFormatting>
  <conditionalFormatting sqref="T16 W16 Z16">
    <cfRule type="cellIs" dxfId="0" priority="39" operator="equal">
      <formula>0</formula>
    </cfRule>
  </conditionalFormatting>
  <conditionalFormatting sqref="T17:T66">
    <cfRule type="cellIs" dxfId="0" priority="40" operator="equal">
      <formula>0</formula>
    </cfRule>
  </conditionalFormatting>
  <conditionalFormatting sqref="W17:W66 Z17:Z66">
    <cfRule type="cellIs" dxfId="0" priority="41" operator="equal">
      <formula>0</formula>
    </cfRule>
  </conditionalFormatting>
  <conditionalFormatting sqref="I120:K124">
    <cfRule type="beginsWith" dxfId="0" priority="42" operator="beginsWith" text="0">
      <formula>LEFT((I120),LEN("0"))=("0")</formula>
    </cfRule>
  </conditionalFormatting>
  <conditionalFormatting sqref="B153 D153 F153 H153">
    <cfRule type="cellIs" dxfId="0" priority="43" operator="equal">
      <formula>0</formula>
    </cfRule>
  </conditionalFormatting>
  <conditionalFormatting sqref="E151">
    <cfRule type="containsText" dxfId="9" priority="44" operator="containsText" text="已開通">
      <formula>NOT(ISERROR(SEARCH(("已開通"),(E151))))</formula>
    </cfRule>
  </conditionalFormatting>
  <conditionalFormatting sqref="E151">
    <cfRule type="containsText" dxfId="12" priority="45" operator="containsText" text="未開通">
      <formula>NOT(ISERROR(SEARCH(("未開通"),(E151))))</formula>
    </cfRule>
  </conditionalFormatting>
  <conditionalFormatting sqref="L153">
    <cfRule type="cellIs" dxfId="0" priority="46" operator="equal">
      <formula>0</formula>
    </cfRule>
  </conditionalFormatting>
  <conditionalFormatting sqref="J145">
    <cfRule type="cellIs" dxfId="0" priority="47" operator="equal">
      <formula>0</formula>
    </cfRule>
  </conditionalFormatting>
  <conditionalFormatting sqref="N145">
    <cfRule type="cellIs" dxfId="0" priority="48" operator="equal">
      <formula>0</formula>
    </cfRule>
  </conditionalFormatting>
  <conditionalFormatting sqref="D145:E149">
    <cfRule type="beginsWith" dxfId="0" priority="49" operator="beginsWith" text="0">
      <formula>LEFT((D145),LEN("0"))=("0")</formula>
    </cfRule>
  </conditionalFormatting>
  <conditionalFormatting sqref="D167 F167:F171 J167 R167">
    <cfRule type="cellIs" dxfId="0" priority="50" operator="equal">
      <formula>0</formula>
    </cfRule>
  </conditionalFormatting>
  <conditionalFormatting sqref="B167:C171">
    <cfRule type="cellIs" dxfId="0" priority="51" operator="equal">
      <formula>0</formula>
    </cfRule>
  </conditionalFormatting>
  <conditionalFormatting sqref="B168:B171">
    <cfRule type="cellIs" dxfId="0" priority="52" operator="equal">
      <formula>0</formula>
    </cfRule>
  </conditionalFormatting>
  <conditionalFormatting sqref="D168:D171 J168:J171 R168:R171">
    <cfRule type="cellIs" dxfId="0" priority="53" operator="equal">
      <formula>0</formula>
    </cfRule>
  </conditionalFormatting>
  <printOptions horizontalCentered="1" verticalCentered="1"/>
  <pageMargins bottom="0.3937007874015748" footer="0.0" header="0.0" left="0.3937007874015748" right="0.3937007874015748" top="0.3937007874015748"/>
  <pageSetup paperSize="9"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6">
    <tabColor rgb="FFE7E6E6"/>
    <pageSetUpPr/>
  </sheetPr>
  <sheetViews>
    <sheetView showGridLines="0" workbookViewId="0"/>
  </sheetViews>
  <sheetFormatPr customHeight="1" defaultColWidth="11.22" defaultRowHeight="15.0"/>
  <cols>
    <col customWidth="1" min="1" max="1" width="10.11"/>
    <col customWidth="1" min="2" max="2" width="8.33"/>
    <col customWidth="1" min="3" max="3" width="15.78"/>
    <col customWidth="1" min="4" max="5" width="12.22"/>
    <col customWidth="1" min="6" max="6" width="12.0"/>
    <col customWidth="1" min="7" max="7" width="6.44"/>
    <col customWidth="1" min="8" max="8" width="15.78"/>
    <col customWidth="1" min="9" max="9" width="14.78"/>
    <col customWidth="1" min="10" max="10" width="12.22"/>
    <col customWidth="1" min="11" max="11" width="12.0"/>
    <col customWidth="1" min="12" max="26" width="8.44"/>
  </cols>
  <sheetData>
    <row r="1" ht="18.0" customHeight="1">
      <c r="A1" s="48" t="s">
        <v>437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48" t="s">
        <v>438</v>
      </c>
      <c r="B3" s="370"/>
      <c r="C3" s="371"/>
      <c r="D3" s="371"/>
      <c r="E3" s="372"/>
      <c r="F3" s="48"/>
      <c r="G3" s="373" t="s">
        <v>439</v>
      </c>
      <c r="H3" s="374" t="s">
        <v>440</v>
      </c>
      <c r="I3" s="374" t="s">
        <v>441</v>
      </c>
      <c r="J3" s="374" t="s">
        <v>442</v>
      </c>
      <c r="K3" s="375" t="s">
        <v>443</v>
      </c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48"/>
      <c r="B4" s="48"/>
      <c r="C4" s="48"/>
      <c r="D4" s="48"/>
      <c r="E4" s="48"/>
      <c r="F4" s="48"/>
      <c r="G4" s="376" t="s">
        <v>444</v>
      </c>
      <c r="H4" s="80">
        <v>50.0</v>
      </c>
      <c r="I4" s="80">
        <v>50.0</v>
      </c>
      <c r="J4" s="80">
        <f>
IFERROR(MID(FiCo!G4,SEARCH("v",FiCo!G4,1)+1,SEARCH("m",FiCo!G4)-SEARCH("v",FiCo!G4)-1),0)+
IFERROR(MID(FiCo!G5,SEARCH("v",FiCo!G5,1)+1,SEARCH("m",FiCo!G5)-SEARCH("v",FiCo!G5)-1),0)+
IFERROR(MID(FiCo!G6,SEARCH("v",FiCo!G6,1)+1,SEARCH("m",FiCo!G6)-SEARCH("v",FiCo!G6)-1),0)+
IFERROR(MID(FiCo!G7,SEARCH("v",FiCo!G7,1)+1,SEARCH("m",FiCo!G7)-SEARCH("v",FiCo!G7)-1),0)+
IFERROR(MID(FiCo!G8,SEARCH("v",FiCo!G8,1)+1,SEARCH("m",FiCo!G8)-SEARCH("v",FiCo!G8)-1),0)+
IFERROR(MID(FiCo!G9,SEARCH("v",FiCo!G9,1)+1,SEARCH("m",FiCo!G9)-SEARCH("v",FiCo!G9)-1),0)+
IFERROR(MID(FiCo!G10,SEARCH("v",FiCo!G10,1)+1,SEARCH("m",FiCo!G10)-SEARCH("v",FiCo!G10)-1),0)+
IFERROR(MID(FiCo!G11,SEARCH("v",FiCo!G11,1)+1,SEARCH("m",FiCo!G11)-SEARCH("v",FiCo!G11)-1),0)+
IFERROR(MID(FiCo!G12,SEARCH("v",FiCo!G12,1)+1,SEARCH("m",FiCo!G12)-SEARCH("v",FiCo!G12)-1),0)+
IFERROR(MID(FiCo!G13,SEARCH("v",FiCo!G13,1)+1,SEARCH("m",FiCo!G13)-SEARCH("v",FiCo!G13)-1),0)+
IFERROR(MID(FiCo!G14,SEARCH("v",FiCo!G14,1)+1,SEARCH("m",FiCo!G14)-SEARCH("v",FiCo!G14)-1),0)+
IFERROR(MID(FiCo!G15,SEARCH("v",FiCo!G15,1)+1,SEARCH("m",FiCo!G15)-SEARCH("v",FiCo!G15)-1),0)+
IFERROR(MID(FiCo!G16,SEARCH("v",FiCo!G16,1)+1,SEARCH("m",FiCo!G16)-SEARCH("v",FiCo!G16)-1),0)+
IFERROR(MID(FiCo!G17,SEARCH("v",FiCo!G17,1)+1,SEARCH("m",FiCo!G17)-SEARCH("v",FiCo!G17)-1),0)+
IFERROR(MID(FiCo!G18,SEARCH("v",FiCo!G18,1)+1,SEARCH("m",FiCo!G18)-SEARCH("v",FiCo!G18)-1),0)+
IFERROR(MID(FiCo!G19,SEARCH("v",FiCo!G19,1)+1,SEARCH("m",FiCo!G19)-SEARCH("v",FiCo!G19)-1),0)+
IFERROR(MID(FiCo!G20,SEARCH("v",FiCo!G20,1)+1,SEARCH("m",FiCo!G20)-SEARCH("v",FiCo!G20)-1),0)+
IFERROR(MID(FiCo!G21,SEARCH("v",FiCo!G21,1)+1,SEARCH("m",FiCo!G21)-SEARCH("v",FiCo!G21)-1),0)+
IFERROR(MID(FiCo!G22,SEARCH("v",FiCo!G22,1)+1,SEARCH("m",FiCo!G22)-SEARCH("v",FiCo!G22)-1),0)+
IFERROR(MID(FiCo!G23,SEARCH("v",FiCo!G23,1)+1,SEARCH("m",FiCo!G23)-SEARCH("v",FiCo!G23)-1),0)+
IFERROR(MID(FiCo!G24,SEARCH("v",FiCo!G24,1)+1,SEARCH("m",FiCo!G24)-SEARCH("v",FiCo!G24)-1),0)+
IFERROR(MID(FiCo!G25,SEARCH("v",FiCo!G25,1)+1,SEARCH("m",FiCo!G25)-SEARCH("v",FiCo!G25)-1),0)+
IFERROR(MID(FiCo!G26,SEARCH("v",FiCo!G26,1)+1,SEARCH("m",FiCo!G26)-SEARCH("v",FiCo!G26)-1),0)+
IFERROR(MID(FiCo!G27,SEARCH("v",FiCo!G27,1)+1,SEARCH("m",FiCo!G27)-SEARCH("v",FiCo!G27)-1),0)+
IFERROR(MID(FiCo!G28,SEARCH("v",FiCo!G28,1)+1,SEARCH("m",FiCo!G28)-SEARCH("v",FiCo!G28)-1),0)+
IFERROR(MID(FiCo!G29,SEARCH("v",FiCo!G29,1)+1,SEARCH("m",FiCo!G29)-SEARCH("v",FiCo!G29)-1),0)+
IFERROR(MID(FiCo!G30,SEARCH("v",FiCo!G30,1)+1,SEARCH("m",FiCo!G30)-SEARCH("v",FiCo!G30)-1),0)+
IFERROR(MID(FiCo!G31,SEARCH("v",FiCo!G31,1)+1,SEARCH("m",FiCo!G31)-SEARCH("v",FiCo!G31)-1),0)+
IFERROR(MID(FiCo!G32,SEARCH("v",FiCo!G32,1)+1,SEARCH("m",FiCo!G32)-SEARCH("v",FiCo!G32)-1),0)+
IFERROR(MID(FiCo!G33,SEARCH("v",FiCo!G33,1)+1,SEARCH("m",FiCo!G33)-SEARCH("v",FiCo!G33)-1),0)+
IFERROR(MID(DBS!E4,SEARCH("v",DBS!E4,1)+1,SEARCH("m",DBS!E4)-SEARCH("v",DBS!E4)-1),0)*DBS!Q4+
IFERROR(MID(DBS!E5,SEARCH("v",DBS!E5,1)+1,SEARCH("m",DBS!E5)-SEARCH("v",DBS!E5)-1),0)*DBS!Q5+
IFERROR(MID(DBS!E6,SEARCH("v",DBS!E6,1)+1,SEARCH("m",DBS!E6)-SEARCH("v",DBS!E6)-1),0)*DBS!Q6+
IFERROR(MID(CIS!C4,SEARCH("v",CIS!C4,1)+1,SEARCH("m",CIS!C4)-SEARCH("v",CIS!C4)-1),0)*CIS!D4+
IFERROR(MID(CIS!C5,SEARCH("v",CIS!C5,1)+1,SEARCH("m",CIS!C5)-SEARCH("v",CIS!C5)-1),0)*CIS!D5+
IFERROR(MID(CIS!C6,SEARCH("v",CIS!C6,1)+1,SEARCH("m",CIS!C6)-SEARCH("v",CIS!C6)-1),0)*CIS!D6+
IFERROR(MID(CIS!C7,SEARCH("v",CIS!C7,1)+1,SEARCH("m",CIS!C7)-SEARCH("v",CIS!C7)-1),0)*CIS!D7+
IFERROR(MID(CIS!C8,SEARCH("v",CIS!C8,1)+1,SEARCH("m",CIS!C8)-SEARCH("v",CIS!C8)-1),0)*CIS!D8+
IFERROR(MID(CIS!H4,SEARCH("v",CIS!H4,1)+1,SEARCH("m",CIS!H4)-SEARCH("v",CIS!H4)-1),0)*CIS!I4+
IFERROR(MID(CIS!H5,SEARCH("v",CIS!H5,1)+1,SEARCH("m",CIS!H5)-SEARCH("v",CIS!H5)-1),0)*CIS!I5+
IFERROR(MID(CIS!H6,SEARCH("v",CIS!H6,1)+1,SEARCH("m",CIS!H6)-SEARCH("v",CIS!H6)-1),0)*CIS!I6+
IFERROR(MID(CIS!H7,SEARCH("v",CIS!H7,1)+1,SEARCH("m",CIS!H7)-SEARCH("v",CIS!H7)-1),0)*CIS!I7+
IFERROR(MID(CIS!H8,SEARCH("v",CIS!H8,1)+1,SEARCH("m",CIS!H8)-SEARCH("v",CIS!H8)-1),0)*CIS!I8+
IFERROR(MID(CIS!J14,SEARCH("v",CIS!J14,1)+1,SEARCH("m",CIS!J14)-SEARCH("v",CIS!J14)-1),0)+
IFERROR(MID(CIS!J15,SEARCH("v",CIS!J15,1)+1,SEARCH("m",CIS!J15)-SEARCH("v",CIS!J15)-1),0)+
IFERROR(MID(CIS!J16,SEARCH("v",CIS!J16,1)+1,SEARCH("m",CIS!J16)-SEARCH("v",CIS!J16)-1),0)+
IFERROR(MID(CIS!J17,SEARCH("v",CIS!J17,1)+1,SEARCH("m",CIS!J17)-SEARCH("v",CIS!J17)-1),0)+
IFERROR(MID(CIS!J18,SEARCH("v",CIS!J18,1)+1,SEARCH("m",CIS!J18)-SEARCH("v",CIS!J18)-1),0)+
IFERROR(MID(CIS!J19,SEARCH("v",CIS!J19,1)+1,SEARCH("m",CIS!J19)-SEARCH("v",CIS!J19)-1),0)+
IFERROR(MID(BDS!J4,SEARCH("v",BDS!J4,1)+1,SEARCH("m",BDS!J4)-SEARCH("v",BDS!J4)-1),0)*BDS!K4+
IFERROR(MID(BDS!O4,SEARCH("v",BDS!O4,1)+1,SEARCH("m",BDS!O4)-SEARCH("v",BDS!O4)-1),0)*BDS!P4+
IFERROR(MID(BDS!T4,SEARCH("v",BDS!T4,1)+1,SEARCH("m",BDS!T4)-SEARCH("v",BDS!T4)-1),0)*BDS!U4+
IFERROR(MID(BDS!J5,SEARCH("v",BDS!J5,1)+1,SEARCH("m",BDS!J5)-SEARCH("v",BDS!J5)-1),0)*BDS!K5+
IFERROR(MID(BDS!O5,SEARCH("v",BDS!O5,1)+1,SEARCH("m",BDS!O5)-SEARCH("v",BDS!O5)-1),0)*BDS!P5+
IFERROR(MID(BDS!T5,SEARCH("v",BDS!T5,1)+1,SEARCH("m",BDS!T5)-SEARCH("v",BDS!T5)-1),0)*BDS!U5+
IFERROR(MID(BDS!J6,SEARCH("v",BDS!J6,1)+1,SEARCH("m",BDS!J6)-SEARCH("v",BDS!J6)-1),0)*BDS!K6+
IFERROR(MID(BDS!O6,SEARCH("v",BDS!O6,1)+1,SEARCH("m",BDS!O6)-SEARCH("v",BDS!O6)-1),0)*BDS!P6+
IFERROR(MID(BDS!T6,SEARCH("v",BDS!T6,1)+1,SEARCH("m",BDS!T6)-SEARCH("v",BDS!T6)-1),0)*BDS!U6+
IFERROR(MID(BDS!J7,SEARCH("v",BDS!J7,1)+1,SEARCH("m",BDS!J7)-SEARCH("v",BDS!J7)-1),0)*BDS!K7+
IFERROR(MID(BDS!O7,SEARCH("v",BDS!O7,1)+1,SEARCH("m",BDS!O7)-SEARCH("v",BDS!O7)-1),0)*BDS!P7+
IFERROR(MID(BDS!T7,SEARCH("v",BDS!T7,1)+1,SEARCH("m",BDS!T7)-SEARCH("v",BDS!T7)-1),0)*BDS!U7+
IFERROR(MID(BDS!J8,SEARCH("v",BDS!J8,1)+1,SEARCH("m",BDS!J8)-SEARCH("v",BDS!J8)-1),0)*BDS!K8+
IFERROR(MID(BDS!O8,SEARCH("v",BDS!O8,1)+1,SEARCH("m",BDS!O8)-SEARCH("v",BDS!O8)-1),0)*BDS!P8+
IFERROR(MID(BDS!T8,SEARCH("v",BDS!T8,1)+1,SEARCH("m",BDS!T8)-SEARCH("v",BDS!T8)-1),0)*BDS!U8+
IFERROR(MID(MQS!E4,SEARCH("v",MQS!E4,1)+1,SEARCH("m",MQS!E4)-SEARCH("v",MQS!E4)-1),0)*MQS!L4+
IFERROR(MID(MQS!E5,SEARCH("v",MQS!E5,1)+1,SEARCH("m",MQS!E5)-SEARCH("v",MQS!E5)-1),0)*MQS!L5+
IFERROR(MID(MQS!E6,SEARCH("v",MQS!E6,1)+1,SEARCH("m",MQS!E6)-SEARCH("v",MQS!E6)-1),0)*MQS!L6</f>
        <v>0</v>
      </c>
      <c r="K4" s="377">
        <f t="shared" ref="K4:K5" si="1">I4-J4</f>
        <v>50</v>
      </c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48" t="s">
        <v>445</v>
      </c>
      <c r="B5" s="370"/>
      <c r="C5" s="371"/>
      <c r="D5" s="371"/>
      <c r="E5" s="372"/>
      <c r="F5" s="48"/>
      <c r="G5" s="378" t="s">
        <v>446</v>
      </c>
      <c r="H5" s="379">
        <v>102400.0</v>
      </c>
      <c r="I5" s="379">
        <v>102400.0</v>
      </c>
      <c r="J5" s="379">
        <f>SUM(
SUBSTITUTE(SUBSTITUTE(SUBSTITUTE(IFERROR(RIGHT(FiCo!G4,LEN(FiCo!G4)-SEARCH("m",FiCo!G4,1)),0),"-Q4.A3","",1),"-Q2.A3","",1),"-Q3.A3","",1)+
SUBSTITUTE(SUBSTITUTE(SUBSTITUTE(IFERROR(RIGHT(FiCo!G5,LEN(FiCo!G5)-SEARCH("m",FiCo!G5,1)),0),"-Q4.A3","",1),"-Q2.A3","",1),"-Q3.A3","",1)+
SUBSTITUTE(SUBSTITUTE(SUBSTITUTE(IFERROR(RIGHT(FiCo!G6,LEN(FiCo!G6)-SEARCH("m",FiCo!G6,1)),0),"-Q4.A3","",1),"-Q2.A3","",1),"-Q3.A3","",1)+
SUBSTITUTE(SUBSTITUTE(SUBSTITUTE(IFERROR(RIGHT(FiCo!G7,LEN(FiCo!G7)-SEARCH("m",FiCo!G7,1)),0),"-Q4.A3","",1),"-Q2.A3","",1),"-Q3.A3","",1)+
SUBSTITUTE(SUBSTITUTE(SUBSTITUTE(IFERROR(RIGHT(FiCo!G8,LEN(FiCo!G8)-SEARCH("m",FiCo!G8,1)),0),"-Q4.A3","",1),"-Q2.A3","",1),"-Q3.A3","",1)+
SUBSTITUTE(SUBSTITUTE(SUBSTITUTE(IFERROR(RIGHT(FiCo!G9,LEN(FiCo!G9)-SEARCH("m",FiCo!G9,1)),0),"-Q4.A3","",1),"-Q2.A3","",1),"-Q3.A3","",1)+
SUBSTITUTE(SUBSTITUTE(SUBSTITUTE(IFERROR(RIGHT(FiCo!G10,LEN(FiCo!G10)-SEARCH("m",FiCo!G10,1)),0),"-Q4.A3","",1),"-Q2.A3","",1),"-Q3.A3","",1)+
SUBSTITUTE(SUBSTITUTE(SUBSTITUTE(IFERROR(RIGHT(FiCo!G11,LEN(FiCo!G11)-SEARCH("m",FiCo!G11,1)),0),"-Q4.A3","",1),"-Q2.A3","",1),"-Q3.A3","",1)+
SUBSTITUTE(SUBSTITUTE(SUBSTITUTE(IFERROR(RIGHT(FiCo!G12,LEN(FiCo!G12)-SEARCH("m",FiCo!G12,1)),0),"-Q4.A3","",1),"-Q2.A3","",1),"-Q3.A3","",1)+
SUBSTITUTE(SUBSTITUTE(SUBSTITUTE(IFERROR(RIGHT(FiCo!G13,LEN(FiCo!G13)-SEARCH("m",FiCo!G13,1)),0),"-Q4.A3","",1),"-Q2.A3","",1),"-Q3.A3","",1)+
SUBSTITUTE(SUBSTITUTE(SUBSTITUTE(IFERROR(RIGHT(FiCo!G14,LEN(FiCo!G14)-SEARCH("m",FiCo!G14,1)),0),"-Q4.A3","",1),"-Q2.A3","",1),"-Q3.A3","",1)+
SUBSTITUTE(SUBSTITUTE(SUBSTITUTE(IFERROR(RIGHT(FiCo!G15,LEN(FiCo!G15)-SEARCH("m",FiCo!G15,1)),0),"-Q4.A3","",1),"-Q2.A3","",1),"-Q3.A3","",1)+
SUBSTITUTE(SUBSTITUTE(SUBSTITUTE(IFERROR(RIGHT(FiCo!G16,LEN(FiCo!G16)-SEARCH("m",FiCo!G16,1)),0),"-Q4.A3","",1),"-Q2.A3","",1),"-Q3.A3","",1)+
SUBSTITUTE(SUBSTITUTE(SUBSTITUTE(IFERROR(RIGHT(FiCo!G17,LEN(FiCo!G17)-SEARCH("m",FiCo!G17,1)),0),"-Q4.A3","",1),"-Q2.A3","",1),"-Q3.A3","",1)+
SUBSTITUTE(SUBSTITUTE(SUBSTITUTE(IFERROR(RIGHT(FiCo!G18,LEN(FiCo!G18)-SEARCH("m",FiCo!G18,1)),0),"-Q4.A3","",1),"-Q2.A3","",1),"-Q3.A3","",1)+
SUBSTITUTE(SUBSTITUTE(SUBSTITUTE(IFERROR(RIGHT(FiCo!G19,LEN(FiCo!G19)-SEARCH("m",FiCo!G19,1)),0),"-Q4.A3","",1),"-Q2.A3","",1),"-Q3.A3","",1)+
SUBSTITUTE(SUBSTITUTE(SUBSTITUTE(IFERROR(RIGHT(FiCo!G20,LEN(FiCo!G20)-SEARCH("m",FiCo!G20,1)),0),"-Q4.A3","",1),"-Q2.A3","",1),"-Q3.A3","",1)+
SUBSTITUTE(SUBSTITUTE(SUBSTITUTE(IFERROR(RIGHT(FiCo!G21,LEN(FiCo!G21)-SEARCH("m",FiCo!G21,1)),0),"-Q4.A3","",1),"-Q2.A3","",1),"-Q3.A3","",1)+
SUBSTITUTE(SUBSTITUTE(SUBSTITUTE(IFERROR(RIGHT(FiCo!G22,LEN(FiCo!G22)-SEARCH("m",FiCo!G22,1)),0),"-Q4.A3","",1),"-Q2.A3","",1),"-Q3.A3","",1)+
SUBSTITUTE(SUBSTITUTE(SUBSTITUTE(IFERROR(RIGHT(FiCo!G23,LEN(FiCo!G23)-SEARCH("m",FiCo!G23,1)),0),"-Q4.A3","",1),"-Q2.A3","",1),"-Q3.A3","",1)+
SUBSTITUTE(SUBSTITUTE(SUBSTITUTE(IFERROR(RIGHT(FiCo!G24,LEN(FiCo!G24)-SEARCH("m",FiCo!G24,1)),0),"-Q4.A3","",1),"-Q2.A3","",1),"-Q3.A3","",1)+
SUBSTITUTE(SUBSTITUTE(SUBSTITUTE(IFERROR(RIGHT(FiCo!G25,LEN(FiCo!G25)-SEARCH("m",FiCo!G25,1)),0),"-Q4.A3","",1),"-Q2.A3","",1),"-Q3.A3","",1)+
SUBSTITUTE(SUBSTITUTE(SUBSTITUTE(IFERROR(RIGHT(FiCo!G26,LEN(FiCo!G26)-SEARCH("m",FiCo!G26,1)),0),"-Q4.A3","",1),"-Q2.A3","",1),"-Q3.A3","",1)+
SUBSTITUTE(SUBSTITUTE(SUBSTITUTE(IFERROR(RIGHT(FiCo!G27,LEN(FiCo!G27)-SEARCH("m",FiCo!G27,1)),0),"-Q4.A3","",1),"-Q2.A3","",1),"-Q3.A3","",1)+
SUBSTITUTE(SUBSTITUTE(SUBSTITUTE(IFERROR(RIGHT(FiCo!G28,LEN(FiCo!G28)-SEARCH("m",FiCo!G28,1)),0),"-Q4.A3","",1),"-Q2.A3","",1),"-Q3.A3","",1)+
SUBSTITUTE(SUBSTITUTE(SUBSTITUTE(IFERROR(RIGHT(FiCo!G29,LEN(FiCo!G29)-SEARCH("m",FiCo!G29,1)),0),"-Q4.A3","",1),"-Q2.A3","",1),"-Q3.A3","",1)+
SUBSTITUTE(SUBSTITUTE(SUBSTITUTE(IFERROR(RIGHT(FiCo!G30,LEN(FiCo!G30)-SEARCH("m",FiCo!G30,1)),0),"-Q4.A3","",1),"-Q2.A3","",1),"-Q3.A3","",1)+
SUBSTITUTE(SUBSTITUTE(SUBSTITUTE(IFERROR(RIGHT(FiCo!G31,LEN(FiCo!G31)-SEARCH("m",FiCo!G31,1)),0),"-Q4.A3","",1),"-Q2.A3","",1),"-Q3.A3","",1)+
SUBSTITUTE(SUBSTITUTE(SUBSTITUTE(IFERROR(RIGHT(FiCo!G32,LEN(FiCo!G32)-SEARCH("m",FiCo!G32,1)),0),"-Q4.A3","",1),"-Q2.A3","",1),"-Q3.A3","",1)+
SUBSTITUTE(SUBSTITUTE(SUBSTITUTE(IFERROR(RIGHT(FiCo!G33,LEN(FiCo!G33)-SEARCH("m",FiCo!G33,1)),0),"-Q4.A3","",1),"-Q2.A3","",1),"-Q3.A3","",1)+IFERROR(RIGHT(DBS!E4,LEN(DBS!E4)-SEARCH("m",DBS!E4,1)),0)*DBS!Q4+
IFERROR(RIGHT(DBS!E5,LEN(DBS!E5)-SEARCH("m",DBS!E5,1)),0)*DBS!Q5+
IFERROR(RIGHT(DBS!E6,LEN(DBS!E6)-SEARCH("m",DBS!E6,1)),0)*DBS!Q6+
IFERROR(RIGHT(MQS!E4,LEN(MQS!E4)-SEARCH("m",MQS!E4,1)),0)*MQS!L4+
IFERROR(RIGHT(MQS!E5,LEN(MQS!E5)-SEARCH("m",MQS!E5,1)),0)*MQS!L5+
IFERROR(RIGHT(MQS!E6,LEN(MQS!E6)-SEARCH("m",MQS!E6,1)),0)*MQS!L6+
IFERROR(RIGHT(CIS!C4,LEN(CIS!C4)-SEARCH("m",CIS!C4,1)),0)*CIS!D4+
IFERROR(RIGHT(CIS!C5,LEN(CIS!C5)-SEARCH("m",CIS!C5,1)),0)*CIS!D5+
IFERROR(RIGHT(CIS!C6,LEN(CIS!C6)-SEARCH("m",CIS!C6,1)),0)*CIS!D6+
IFERROR(RIGHT(CIS!C7,LEN(CIS!C7)-SEARCH("m",CIS!C7,1)),0)*CIS!D7+
IFERROR(RIGHT(CIS!C8,LEN(CIS!C8)-SEARCH("m",CIS!C8,1)),0)*CIS!D8+
IFERROR(RIGHT(CIS!H4,LEN(CIS!H4)-SEARCH("m",CIS!H4,1)),0)*CIS!I4+
IFERROR(RIGHT(CIS!H5,LEN(CIS!H5)-SEARCH("m",CIS!H5,1)),0)*CIS!I5+
IFERROR(RIGHT(CIS!H6,LEN(CIS!H6)-SEARCH("m",CIS!H6,1)),0)*CIS!I6+
IFERROR(RIGHT(CIS!H7,LEN(CIS!H7)-SEARCH("m",CIS!H7,1)),0)*CIS!I7+
IFERROR(RIGHT(CIS!H8,LEN(CIS!H8)-SEARCH("m",CIS!H8,1)),0)*CIS!I8+
IFERROR(RIGHT(CIS!J14,LEN(CIS!J14)-SEARCH("m",CIS!J14,1)),0)+
IFERROR(RIGHT(CIS!J15,LEN(CIS!J15)-SEARCH("m",CIS!J15,1)),0)+
IFERROR(RIGHT(CIS!J16,LEN(CIS!J16)-SEARCH("m",CIS!J16,1)),0)+
IFERROR(RIGHT(CIS!J17,LEN(CIS!J17)-SEARCH("m",CIS!J17,1)),0)+
IFERROR(RIGHT(CIS!J18,LEN(CIS!J18)-SEARCH("m",CIS!J18,1)),0)+
IFERROR(RIGHT(CIS!J19,LEN(CIS!J19)-SEARCH("m",CIS!J19,1)),0)+
IFERROR(RIGHT(BDS!J4,LEN(BDS!J4)-SEARCH("m",BDS!J4,1)),0)*BDS!K4+IFERROR(RIGHT(BDS!O4,LEN(BDS!O4)-SEARCH("m",BDS!O4,1)),0)*BDS!P4+IFERROR(RIGHT(BDS!T4,LEN(BDS!T4)-SEARCH("m",BDS!T4,1)),0)*BDS!U4+
IFERROR(RIGHT(BDS!J5,LEN(BDS!J5)-SEARCH("m",BDS!J5,1)),0)*BDS!K5+IFERROR(RIGHT(BDS!O5,LEN(BDS!O5)-SEARCH("m",BDS!O5,1)),0)*BDS!P5+IFERROR(RIGHT(BDS!T5,LEN(BDS!T5)-SEARCH("m",BDS!T5,1)),0)*BDS!U5+
IFERROR(RIGHT(BDS!J6,LEN(BDS!J6)-SEARCH("m",BDS!J6,1)),0)*BDS!K6+IFERROR(RIGHT(BDS!O6,LEN(BDS!O6)-SEARCH("m",BDS!O6,1)),0)*BDS!P6+IFERROR(RIGHT(BDS!T6,LEN(BDS!T6)-SEARCH("m",BDS!T6,1)),0)*BDS!U6+
IFERROR(RIGHT(BDS!J7,LEN(BDS!J7)-SEARCH("m",BDS!J7,1)),0)*BDS!K7+IFERROR(RIGHT(BDS!O7,LEN(BDS!O7)-SEARCH("m",BDS!O7,1)),0)*BDS!P7+IFERROR(RIGHT(BDS!T7,LEN(BDS!T7)-SEARCH("m",BDS!T7,1)),0)*BDS!U7+
IFERROR(RIGHT(BDS!J8,LEN(BDS!J8)-SEARCH("m",BDS!J8,1)),0)*BDS!K8+IFERROR(RIGHT(BDS!O8,LEN(BDS!O8)-SEARCH("m",BDS!O8,1)),0)*BDS!P8+IFERROR(RIGHT(BDS!T8,LEN(BDS!T8)-SEARCH("m",BDS!T8,1)),0)*BDS!U8)*1024</f>
        <v>0</v>
      </c>
      <c r="K5" s="380">
        <f t="shared" si="1"/>
        <v>102400</v>
      </c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48"/>
      <c r="B6" s="80"/>
      <c r="C6" s="80"/>
      <c r="D6" s="48"/>
      <c r="E6" s="48"/>
      <c r="F6" s="48"/>
      <c r="G6" s="80" t="s">
        <v>447</v>
      </c>
      <c r="H6" s="80">
        <f t="shared" ref="H6:K6" si="2">H5/1024</f>
        <v>100</v>
      </c>
      <c r="I6" s="80">
        <f t="shared" si="2"/>
        <v>100</v>
      </c>
      <c r="J6" s="80">
        <f t="shared" si="2"/>
        <v>0</v>
      </c>
      <c r="K6" s="80">
        <f t="shared" si="2"/>
        <v>100</v>
      </c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48" t="s">
        <v>448</v>
      </c>
      <c r="B7" s="381"/>
      <c r="C7" s="48"/>
      <c r="D7" s="48"/>
      <c r="E7" s="48"/>
      <c r="F7" s="48"/>
      <c r="G7" s="48" t="s">
        <v>449</v>
      </c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48"/>
      <c r="B8" s="48"/>
      <c r="C8" s="48"/>
      <c r="D8" s="48"/>
      <c r="E8" s="48"/>
      <c r="F8" s="48"/>
      <c r="G8" s="382" t="s">
        <v>119</v>
      </c>
      <c r="H8" s="80" t="str">
        <f>IF(FiBo!B2="申請(Apply)","已開通","未開通")</f>
        <v>未開通</v>
      </c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48"/>
      <c r="B9" s="48"/>
      <c r="C9" s="48"/>
      <c r="D9" s="48"/>
      <c r="E9" s="48"/>
      <c r="F9" s="48"/>
      <c r="G9" s="383" t="s">
        <v>450</v>
      </c>
      <c r="H9" s="80" t="str">
        <f>
IFERROR(MID(FiCo!G4,SEARCH("v",FiCo!G4,1)+1,SEARCH("m",FiCo!G4)-SEARCH("v",FiCo!G4)-1),0)+
IFERROR(MID(FiCo!G5,SEARCH("v",FiCo!G5,1)+1,SEARCH("m",FiCo!G5)-SEARCH("v",FiCo!G5)-1),0)+
IFERROR(MID(FiCo!G6,SEARCH("v",FiCo!G6,1)+1,SEARCH("m",FiCo!G6)-SEARCH("v",FiCo!G6)-1),0)+
IFERROR(MID(FiCo!G7,SEARCH("v",FiCo!G7,1)+1,SEARCH("m",FiCo!G7)-SEARCH("v",FiCo!G7)-1),0)+
IFERROR(MID(FiCo!G8,SEARCH("v",FiCo!G8,1)+1,SEARCH("m",FiCo!G8)-SEARCH("v",FiCo!G8)-1),0)+
IFERROR(MID(FiCo!G9,SEARCH("v",FiCo!G9,1)+1,SEARCH("m",FiCo!G9)-SEARCH("v",FiCo!G9)-1),0)+
IFERROR(MID(FiCo!G10,SEARCH("v",FiCo!G10,1)+1,SEARCH("m",FiCo!G10)-SEARCH("v",FiCo!G10)-1),0)+
IFERROR(MID(FiCo!G11,SEARCH("v",FiCo!G11,1)+1,SEARCH("m",FiCo!G11)-SEARCH("v",FiCo!G11)-1),0)+
IFERROR(MID(FiCo!G12,SEARCH("v",FiCo!G12,1)+1,SEARCH("m",FiCo!G12)-SEARCH("v",FiCo!G12)-1),0)+
IFERROR(MID(FiCo!G13,SEARCH("v",FiCo!G13,1)+1,SEARCH("m",FiCo!G13)-SEARCH("v",FiCo!G13)-1),0)+
IFERROR(MID(FiCo!G14,SEARCH("v",FiCo!G14,1)+1,SEARCH("m",FiCo!G14)-SEARCH("v",FiCo!G14)-1),0)+
IFERROR(MID(FiCo!G15,SEARCH("v",FiCo!G15,1)+1,SEARCH("m",FiCo!G15)-SEARCH("v",FiCo!G15)-1),0)+
IFERROR(MID(FiCo!G16,SEARCH("v",FiCo!G16,1)+1,SEARCH("m",FiCo!G16)-SEARCH("v",FiCo!G16)-1),0)+
IFERROR(MID(FiCo!G17,SEARCH("v",FiCo!G17,1)+1,SEARCH("m",FiCo!G17)-SEARCH("v",FiCo!G17)-1),0)+
IFERROR(MID(FiCo!G18,SEARCH("v",FiCo!G18,1)+1,SEARCH("m",FiCo!G18)-SEARCH("v",FiCo!G18)-1),0)+
IFERROR(MID(FiCo!G19,SEARCH("v",FiCo!G19,1)+1,SEARCH("m",FiCo!G19)-SEARCH("v",FiCo!G19)-1),0)+
IFERROR(MID(FiCo!G20,SEARCH("v",FiCo!G20,1)+1,SEARCH("m",FiCo!G20)-SEARCH("v",FiCo!G20)-1),0)+
IFERROR(MID(FiCo!G21,SEARCH("v",FiCo!G21,1)+1,SEARCH("m",FiCo!G21)-SEARCH("v",FiCo!G21)-1),0)+
IFERROR(MID(FiCo!G22,SEARCH("v",FiCo!G22,1)+1,SEARCH("m",FiCo!G22)-SEARCH("v",FiCo!G22)-1),0)+
IFERROR(MID(FiCo!G23,SEARCH("v",FiCo!G23,1)+1,SEARCH("m",FiCo!G23)-SEARCH("v",FiCo!G23)-1),0)+
IFERROR(MID(FiCo!G24,SEARCH("v",FiCo!G24,1)+1,SEARCH("m",FiCo!G24)-SEARCH("v",FiCo!G24)-1),0)+
IFERROR(MID(FiCo!G25,SEARCH("v",FiCo!G25,1)+1,SEARCH("m",FiCo!G25)-SEARCH("v",FiCo!G25)-1),0)+
IFERROR(MID(FiCo!G26,SEARCH("v",FiCo!G26,1)+1,SEARCH("m",FiCo!G26)-SEARCH("v",FiCo!G26)-1),0)+
IFERROR(MID(FiCo!G27,SEARCH("v",FiCo!G27,1)+1,SEARCH("m",FiCo!G27)-SEARCH("v",FiCo!G27)-1),0)+
IFERROR(MID(FiCo!G28,SEARCH("v",FiCo!G28,1)+1,SEARCH("m",FiCo!G28)-SEARCH("v",FiCo!G28)-1),0)+
IFERROR(MID(FiCo!G29,SEARCH("v",FiCo!G29,1)+1,SEARCH("m",FiCo!G29)-SEARCH("v",FiCo!G29)-1),0)+
IFERROR(MID(FiCo!G30,SEARCH("v",FiCo!G30,1)+1,SEARCH("m",FiCo!G30)-SEARCH("v",FiCo!G30)-1),0)+
IFERROR(MID(FiCo!G31,SEARCH("v",FiCo!G31,1)+1,SEARCH("m",FiCo!G31)-SEARCH("v",FiCo!G31)-1),0)+
IFERROR(MID(FiCo!G32,SEARCH("v",FiCo!G32,1)+1,SEARCH("m",FiCo!G32)-SEARCH("v",FiCo!G32)-1),0)+
IFERROR(MID(FiCo!G33,SEARCH("v",FiCo!G33,1)+1,SEARCH("m",FiCo!G33)-SEARCH("v",FiCo!G33)-1),0)&amp;" CPU"</f>
        <v>0 CPU</v>
      </c>
      <c r="I9" s="96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48"/>
      <c r="B10" s="48"/>
      <c r="C10" s="48"/>
      <c r="D10" s="48"/>
      <c r="E10" s="48"/>
      <c r="F10" s="48"/>
      <c r="G10" s="384" t="s">
        <v>451</v>
      </c>
      <c r="H10" s="80" t="str">
        <f>COUNTA(LBS!B5:B9)&amp;"組"</f>
        <v>0組</v>
      </c>
      <c r="I10" s="96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385" t="s">
        <v>452</v>
      </c>
      <c r="B11" s="186"/>
      <c r="C11" s="187"/>
      <c r="D11" s="48"/>
      <c r="E11" s="48"/>
      <c r="F11" s="48"/>
      <c r="G11" s="386" t="s">
        <v>453</v>
      </c>
      <c r="H11" s="80" t="str">
        <f>
IFERROR(MID(DBS!E4,SEARCH("v",DBS!E4,1)+1,SEARCH("m",DBS!E4)-SEARCH("v",DBS!E4)-1),0)*DBS!Q4+
IFERROR(MID(DBS!E5,SEARCH("v",DBS!E5,1)+1,SEARCH("m",DBS!E5)-SEARCH("v",DBS!E5)-1),0)*DBS!Q5+
IFERROR(MID(DBS!E6,SEARCH("v",DBS!E6,1)+1,SEARCH("m",DBS!E6)-SEARCH("v",DBS!E6)-1),0)*DBS!Q6
&amp;" CPU"</f>
        <v>0 CPU</v>
      </c>
      <c r="I11" s="96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385" t="s">
        <v>454</v>
      </c>
      <c r="B12" s="187"/>
      <c r="C12" s="387" t="s">
        <v>455</v>
      </c>
      <c r="D12" s="48"/>
      <c r="E12" s="48"/>
      <c r="F12" s="48"/>
      <c r="G12" s="388" t="s">
        <v>456</v>
      </c>
      <c r="H12" s="80" t="str">
        <f>
IFERROR(MID(MQS!E4,SEARCH("v",MQS!E4,1)+1,SEARCH("m",MQS!E4)-SEARCH("v",MQS!E4)-1),0)*MQS!L4+
IFERROR(MID(MQS!E5,SEARCH("v",MQS!E5,1)+1,SEARCH("m",MQS!E5)-SEARCH("v",MQS!E5)-1),0)*MQS!L5+
IFERROR(MID(MQS!E6,SEARCH("v",MQS!E6,1)+1,SEARCH("m",MQS!E6)-SEARCH("v",MQS!E6)-1),0)*MQS!L6
&amp;" CPU"</f>
        <v>0 CPU</v>
      </c>
      <c r="I12" s="96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389"/>
      <c r="B13" s="243"/>
      <c r="C13" s="2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390"/>
      <c r="B14" s="243"/>
      <c r="C14" s="251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390"/>
      <c r="B15" s="243"/>
      <c r="C15" s="247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390"/>
      <c r="B16" s="243"/>
      <c r="C16" s="247"/>
      <c r="D16" s="48"/>
      <c r="E16" s="48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390"/>
      <c r="B17" s="243"/>
      <c r="C17" s="247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390"/>
      <c r="B18" s="243"/>
      <c r="C18" s="247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390"/>
      <c r="B19" s="243"/>
      <c r="C19" s="247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390"/>
      <c r="B20" s="243"/>
      <c r="C20" s="247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390"/>
      <c r="B21" s="243"/>
      <c r="C21" s="247"/>
      <c r="D21" s="48"/>
      <c r="E21" s="48"/>
      <c r="F21" s="48"/>
      <c r="G21" s="48"/>
      <c r="H21" s="48"/>
      <c r="I21" s="48"/>
      <c r="J21" s="48"/>
      <c r="K21" s="48"/>
      <c r="L21" s="48"/>
      <c r="M21" s="391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390"/>
      <c r="B22" s="243"/>
      <c r="C22" s="247"/>
      <c r="D22" s="48"/>
      <c r="E22" s="48"/>
      <c r="F22" s="48"/>
      <c r="G22" s="48"/>
      <c r="H22" s="48"/>
      <c r="I22" s="48"/>
      <c r="J22" s="48"/>
      <c r="K22" s="48"/>
      <c r="L22" s="48"/>
      <c r="M22" s="391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390"/>
      <c r="B23" s="243"/>
      <c r="C23" s="247"/>
      <c r="D23" s="48"/>
      <c r="E23" s="48"/>
      <c r="F23" s="48"/>
      <c r="G23" s="48"/>
      <c r="H23" s="48"/>
      <c r="I23" s="48"/>
      <c r="J23" s="48"/>
      <c r="K23" s="48"/>
      <c r="L23" s="48"/>
      <c r="M23" s="391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390"/>
      <c r="B24" s="243"/>
      <c r="C24" s="247"/>
      <c r="D24" s="48"/>
      <c r="E24" s="48"/>
      <c r="F24" s="48"/>
      <c r="G24" s="48"/>
      <c r="H24" s="48"/>
      <c r="I24" s="48"/>
      <c r="J24" s="48"/>
      <c r="K24" s="48"/>
      <c r="L24" s="48"/>
      <c r="M24" s="391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48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391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48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391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48"/>
      <c r="B27" s="48"/>
      <c r="C27" s="48"/>
      <c r="D27" s="48"/>
      <c r="E27" s="392"/>
      <c r="F27" s="48"/>
      <c r="G27" s="48"/>
      <c r="H27" s="48"/>
      <c r="I27" s="48"/>
      <c r="J27" s="48"/>
      <c r="K27" s="48"/>
      <c r="L27" s="48"/>
      <c r="M27" s="391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391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391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391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391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391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391"/>
      <c r="O33" s="48"/>
      <c r="P33" s="48"/>
      <c r="Q33" s="48"/>
      <c r="R33" s="97" t="str">
        <f>IF(SUM(COUNTBLANK(FiBo!B3:B6))=0,"已開通","未開通")</f>
        <v>已開通</v>
      </c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391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391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391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391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48"/>
      <c r="B994" s="48"/>
      <c r="C994" s="48"/>
      <c r="D994" s="48"/>
      <c r="E994" s="48"/>
      <c r="F994" s="48"/>
      <c r="G994" s="48"/>
      <c r="H994" s="48"/>
      <c r="I994" s="48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48"/>
      <c r="B995" s="48"/>
      <c r="C995" s="48"/>
      <c r="D995" s="48"/>
      <c r="E995" s="48"/>
      <c r="F995" s="48"/>
      <c r="G995" s="48"/>
      <c r="H995" s="48"/>
      <c r="I995" s="48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48"/>
      <c r="B996" s="48"/>
      <c r="C996" s="48"/>
      <c r="D996" s="48"/>
      <c r="E996" s="48"/>
      <c r="F996" s="48"/>
      <c r="G996" s="48"/>
      <c r="H996" s="48"/>
      <c r="I996" s="48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48"/>
      <c r="B997" s="48"/>
      <c r="C997" s="48"/>
      <c r="D997" s="48"/>
      <c r="E997" s="48"/>
      <c r="F997" s="48"/>
      <c r="G997" s="48"/>
      <c r="H997" s="48"/>
      <c r="I997" s="48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48"/>
      <c r="B998" s="48"/>
      <c r="C998" s="48"/>
      <c r="D998" s="48"/>
      <c r="E998" s="48"/>
      <c r="F998" s="48"/>
      <c r="G998" s="48"/>
      <c r="H998" s="48"/>
      <c r="I998" s="48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48"/>
      <c r="B999" s="48"/>
      <c r="C999" s="48"/>
      <c r="D999" s="48"/>
      <c r="E999" s="48"/>
      <c r="F999" s="48"/>
      <c r="G999" s="48"/>
      <c r="H999" s="48"/>
      <c r="I999" s="48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48"/>
      <c r="B1000" s="48"/>
      <c r="C1000" s="48"/>
      <c r="D1000" s="48"/>
      <c r="E1000" s="48"/>
      <c r="F1000" s="48"/>
      <c r="G1000" s="48"/>
      <c r="H1000" s="48"/>
      <c r="I1000" s="48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mergeCells count="16">
    <mergeCell ref="B3:E3"/>
    <mergeCell ref="B5:E5"/>
    <mergeCell ref="A11:C11"/>
    <mergeCell ref="A12:B12"/>
    <mergeCell ref="A13:B13"/>
    <mergeCell ref="A14:B14"/>
    <mergeCell ref="A15:B15"/>
    <mergeCell ref="A23:B23"/>
    <mergeCell ref="A24:B24"/>
    <mergeCell ref="A16:B16"/>
    <mergeCell ref="A17:B17"/>
    <mergeCell ref="A18:B18"/>
    <mergeCell ref="A19:B19"/>
    <mergeCell ref="A20:B20"/>
    <mergeCell ref="A21:B21"/>
    <mergeCell ref="A22:B22"/>
  </mergeCells>
  <conditionalFormatting sqref="G12">
    <cfRule type="cellIs" dxfId="0" priority="1" operator="equal">
      <formula>0</formula>
    </cfRule>
  </conditionalFormatting>
  <conditionalFormatting sqref="G9">
    <cfRule type="cellIs" dxfId="0" priority="2" operator="equal">
      <formula>0</formula>
    </cfRule>
  </conditionalFormatting>
  <conditionalFormatting sqref="G10">
    <cfRule type="cellIs" dxfId="0" priority="3" operator="equal">
      <formula>0</formula>
    </cfRule>
  </conditionalFormatting>
  <conditionalFormatting sqref="G11">
    <cfRule type="cellIs" dxfId="0" priority="4" operator="equal">
      <formula>0</formula>
    </cfRule>
  </conditionalFormatting>
  <dataValidations>
    <dataValidation type="list" allowBlank="1" showErrorMessage="1" sqref="B7">
      <formula1>"Peggy,Grace,Ariel,Tina,Helen,Jenny,Andy"</formula1>
    </dataValidation>
  </dataValidations>
  <printOptions/>
  <pageMargins bottom="0.75" footer="0.0" header="0.0" left="0.7" right="0.7" top="0.75"/>
  <pageSetup paperSize="9" scale="63" orientation="portrait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6">
    <tabColor rgb="FFE7E6E6"/>
    <pageSetUpPr/>
  </sheetPr>
  <sheetViews>
    <sheetView showGridLines="0" workbookViewId="0"/>
  </sheetViews>
  <sheetFormatPr customHeight="1" defaultColWidth="11.22" defaultRowHeight="15.0"/>
  <cols>
    <col customWidth="1" min="1" max="1" width="11.11"/>
    <col customWidth="1" min="2" max="2" width="15.44"/>
    <col customWidth="1" min="3" max="3" width="10.11"/>
    <col customWidth="1" min="4" max="8" width="8.44"/>
    <col customWidth="1" min="9" max="9" width="75.78"/>
    <col customWidth="1" min="10" max="26" width="8.56"/>
  </cols>
  <sheetData>
    <row r="1">
      <c r="A1" s="393" t="s">
        <v>457</v>
      </c>
      <c r="B1" s="393" t="s">
        <v>458</v>
      </c>
      <c r="C1" s="394" t="s">
        <v>459</v>
      </c>
      <c r="D1" s="395"/>
      <c r="E1" s="395"/>
      <c r="F1" s="395"/>
      <c r="G1" s="395"/>
      <c r="H1" s="395"/>
      <c r="I1" s="396"/>
    </row>
    <row r="2">
      <c r="A2" s="397"/>
      <c r="B2" s="398"/>
      <c r="C2" s="399"/>
      <c r="D2" s="395"/>
      <c r="E2" s="395"/>
      <c r="F2" s="395"/>
      <c r="G2" s="395"/>
      <c r="H2" s="395"/>
      <c r="I2" s="396"/>
    </row>
    <row r="3">
      <c r="A3" s="397"/>
      <c r="B3" s="398"/>
      <c r="C3" s="399"/>
      <c r="D3" s="395"/>
      <c r="E3" s="395"/>
      <c r="F3" s="395"/>
      <c r="G3" s="395"/>
      <c r="H3" s="395"/>
      <c r="I3" s="396"/>
    </row>
    <row r="4">
      <c r="A4" s="397"/>
      <c r="B4" s="398"/>
      <c r="C4" s="399"/>
      <c r="D4" s="395"/>
      <c r="E4" s="395"/>
      <c r="F4" s="395"/>
      <c r="G4" s="395"/>
      <c r="H4" s="395"/>
      <c r="I4" s="396"/>
    </row>
    <row r="5">
      <c r="A5" s="397"/>
      <c r="B5" s="398"/>
      <c r="C5" s="399"/>
      <c r="D5" s="395"/>
      <c r="E5" s="395"/>
      <c r="F5" s="395"/>
      <c r="G5" s="395"/>
      <c r="H5" s="395"/>
      <c r="I5" s="396"/>
    </row>
    <row r="6">
      <c r="A6" s="397"/>
      <c r="B6" s="398"/>
      <c r="C6" s="399"/>
      <c r="D6" s="395"/>
      <c r="E6" s="395"/>
      <c r="F6" s="395"/>
      <c r="G6" s="395"/>
      <c r="H6" s="395"/>
      <c r="I6" s="396"/>
    </row>
    <row r="7">
      <c r="A7" s="397"/>
      <c r="B7" s="398"/>
      <c r="C7" s="399"/>
      <c r="D7" s="395"/>
      <c r="E7" s="395"/>
      <c r="F7" s="395"/>
      <c r="G7" s="395"/>
      <c r="H7" s="395"/>
      <c r="I7" s="396"/>
    </row>
    <row r="8">
      <c r="A8" s="397"/>
      <c r="B8" s="398"/>
      <c r="C8" s="399"/>
      <c r="D8" s="395"/>
      <c r="E8" s="395"/>
      <c r="F8" s="395"/>
      <c r="G8" s="395"/>
      <c r="H8" s="395"/>
      <c r="I8" s="396"/>
    </row>
    <row r="9">
      <c r="A9" s="397"/>
      <c r="B9" s="398"/>
      <c r="C9" s="400"/>
      <c r="D9" s="395"/>
      <c r="E9" s="395"/>
      <c r="F9" s="395"/>
      <c r="G9" s="395"/>
      <c r="H9" s="395"/>
      <c r="I9" s="396"/>
    </row>
    <row r="10">
      <c r="A10" s="397"/>
      <c r="B10" s="398"/>
      <c r="C10" s="399"/>
      <c r="D10" s="395"/>
      <c r="E10" s="395"/>
      <c r="F10" s="395"/>
      <c r="G10" s="395"/>
      <c r="H10" s="395"/>
      <c r="I10" s="396"/>
    </row>
    <row r="11">
      <c r="A11" s="397"/>
      <c r="B11" s="398"/>
      <c r="C11" s="399"/>
      <c r="D11" s="395"/>
      <c r="E11" s="395"/>
      <c r="F11" s="395"/>
      <c r="G11" s="395"/>
      <c r="H11" s="395"/>
      <c r="I11" s="396"/>
    </row>
    <row r="12" ht="18.0" customHeight="1">
      <c r="A12" s="397"/>
      <c r="B12" s="398"/>
      <c r="C12" s="400"/>
      <c r="D12" s="395"/>
      <c r="E12" s="395"/>
      <c r="F12" s="395"/>
      <c r="G12" s="395"/>
      <c r="H12" s="395"/>
      <c r="I12" s="396"/>
    </row>
    <row r="13">
      <c r="A13" s="397"/>
      <c r="B13" s="398"/>
      <c r="C13" s="400"/>
      <c r="D13" s="395"/>
      <c r="E13" s="395"/>
      <c r="F13" s="395"/>
      <c r="G13" s="395"/>
      <c r="H13" s="395"/>
      <c r="I13" s="396"/>
    </row>
    <row r="14">
      <c r="A14" s="397"/>
      <c r="B14" s="398"/>
      <c r="C14" s="400"/>
      <c r="D14" s="395"/>
      <c r="E14" s="395"/>
      <c r="F14" s="395"/>
      <c r="G14" s="395"/>
      <c r="H14" s="395"/>
      <c r="I14" s="396"/>
    </row>
    <row r="15">
      <c r="A15" s="397"/>
      <c r="B15" s="398"/>
      <c r="C15" s="400"/>
      <c r="D15" s="395"/>
      <c r="E15" s="395"/>
      <c r="F15" s="395"/>
      <c r="G15" s="395"/>
      <c r="H15" s="395"/>
      <c r="I15" s="396"/>
    </row>
    <row r="16">
      <c r="A16" s="397"/>
      <c r="B16" s="398"/>
      <c r="C16" s="400"/>
      <c r="D16" s="395"/>
      <c r="E16" s="395"/>
      <c r="F16" s="395"/>
      <c r="G16" s="395"/>
      <c r="H16" s="395"/>
      <c r="I16" s="396"/>
    </row>
    <row r="17">
      <c r="A17" s="397"/>
      <c r="B17" s="398"/>
      <c r="C17" s="399"/>
      <c r="D17" s="395"/>
      <c r="E17" s="395"/>
      <c r="F17" s="395"/>
      <c r="G17" s="395"/>
      <c r="H17" s="395"/>
      <c r="I17" s="396"/>
    </row>
    <row r="18">
      <c r="A18" s="397"/>
      <c r="B18" s="398"/>
      <c r="C18" s="399"/>
      <c r="D18" s="395"/>
      <c r="E18" s="395"/>
      <c r="F18" s="395"/>
      <c r="G18" s="395"/>
      <c r="H18" s="395"/>
      <c r="I18" s="396"/>
    </row>
    <row r="19">
      <c r="A19" s="397"/>
      <c r="B19" s="398"/>
      <c r="C19" s="399"/>
      <c r="D19" s="395"/>
      <c r="E19" s="395"/>
      <c r="F19" s="395"/>
      <c r="G19" s="395"/>
      <c r="H19" s="395"/>
      <c r="I19" s="396"/>
    </row>
    <row r="20">
      <c r="A20" s="397"/>
      <c r="B20" s="398"/>
      <c r="C20" s="399"/>
      <c r="D20" s="395"/>
      <c r="E20" s="395"/>
      <c r="F20" s="395"/>
      <c r="G20" s="395"/>
      <c r="H20" s="395"/>
      <c r="I20" s="396"/>
    </row>
    <row r="21" ht="15.75" customHeight="1">
      <c r="A21" s="393" t="s">
        <v>460</v>
      </c>
      <c r="B21" s="399" t="s">
        <v>461</v>
      </c>
      <c r="C21" s="395"/>
      <c r="D21" s="395"/>
      <c r="E21" s="395"/>
      <c r="F21" s="395"/>
      <c r="G21" s="395"/>
      <c r="H21" s="395"/>
      <c r="I21" s="395"/>
    </row>
    <row r="22" ht="15.75" customHeight="1">
      <c r="A22" s="397"/>
      <c r="B22" s="398"/>
      <c r="C22" s="400"/>
      <c r="D22" s="395"/>
      <c r="E22" s="395"/>
      <c r="F22" s="395"/>
      <c r="G22" s="395"/>
      <c r="H22" s="395"/>
      <c r="I22" s="396"/>
    </row>
    <row r="23" ht="18.0" customHeight="1">
      <c r="A23" s="397"/>
      <c r="B23" s="398"/>
      <c r="C23" s="400"/>
      <c r="D23" s="395"/>
      <c r="E23" s="395"/>
      <c r="F23" s="395"/>
      <c r="G23" s="395"/>
      <c r="H23" s="395"/>
      <c r="I23" s="396"/>
    </row>
    <row r="24" ht="15.75" customHeight="1">
      <c r="A24" s="397"/>
      <c r="B24" s="398"/>
      <c r="C24" s="400"/>
      <c r="D24" s="395"/>
      <c r="E24" s="395"/>
      <c r="F24" s="395"/>
      <c r="G24" s="395"/>
      <c r="H24" s="395"/>
      <c r="I24" s="396"/>
    </row>
    <row r="25" ht="15.75" customHeight="1">
      <c r="A25" s="397"/>
      <c r="B25" s="398"/>
      <c r="C25" s="400"/>
      <c r="D25" s="395"/>
      <c r="E25" s="395"/>
      <c r="F25" s="395"/>
      <c r="G25" s="395"/>
      <c r="H25" s="395"/>
      <c r="I25" s="396"/>
    </row>
    <row r="26" ht="15.75" customHeight="1">
      <c r="A26" s="397"/>
      <c r="B26" s="398"/>
      <c r="C26" s="400"/>
      <c r="D26" s="395"/>
      <c r="E26" s="395"/>
      <c r="F26" s="395"/>
      <c r="G26" s="395"/>
      <c r="H26" s="395"/>
      <c r="I26" s="396"/>
    </row>
    <row r="27" ht="15.75" customHeight="1">
      <c r="A27" s="397"/>
      <c r="B27" s="398"/>
      <c r="C27" s="400"/>
      <c r="D27" s="395"/>
      <c r="E27" s="395"/>
      <c r="F27" s="395"/>
      <c r="G27" s="395"/>
      <c r="H27" s="395"/>
      <c r="I27" s="396"/>
    </row>
    <row r="28" ht="15.75" customHeight="1">
      <c r="A28" s="397"/>
      <c r="B28" s="398"/>
      <c r="C28" s="400"/>
      <c r="D28" s="395"/>
      <c r="E28" s="395"/>
      <c r="F28" s="395"/>
      <c r="G28" s="395"/>
      <c r="H28" s="395"/>
      <c r="I28" s="396"/>
    </row>
    <row r="29" ht="15.75" customHeight="1">
      <c r="A29" s="397"/>
      <c r="B29" s="398"/>
      <c r="C29" s="400"/>
      <c r="D29" s="395"/>
      <c r="E29" s="395"/>
      <c r="F29" s="395"/>
      <c r="G29" s="395"/>
      <c r="H29" s="395"/>
      <c r="I29" s="396"/>
    </row>
    <row r="30" ht="15.75" customHeight="1">
      <c r="A30" s="397"/>
      <c r="B30" s="398"/>
      <c r="C30" s="400"/>
      <c r="D30" s="395"/>
      <c r="E30" s="395"/>
      <c r="F30" s="395"/>
      <c r="G30" s="395"/>
      <c r="H30" s="395"/>
      <c r="I30" s="396"/>
    </row>
    <row r="31" ht="15.75" customHeight="1">
      <c r="A31" s="397"/>
      <c r="B31" s="398"/>
      <c r="C31" s="400"/>
      <c r="D31" s="395"/>
      <c r="E31" s="395"/>
      <c r="F31" s="395"/>
      <c r="G31" s="395"/>
      <c r="H31" s="395"/>
      <c r="I31" s="396"/>
    </row>
    <row r="32" ht="15.75" customHeight="1">
      <c r="A32" s="397"/>
      <c r="B32" s="398"/>
      <c r="C32" s="400"/>
      <c r="D32" s="395"/>
      <c r="E32" s="395"/>
      <c r="F32" s="395"/>
      <c r="G32" s="395"/>
      <c r="H32" s="395"/>
      <c r="I32" s="396"/>
    </row>
    <row r="33" ht="15.75" customHeight="1">
      <c r="A33" s="397"/>
      <c r="B33" s="398"/>
      <c r="C33" s="400"/>
      <c r="D33" s="395"/>
      <c r="E33" s="395"/>
      <c r="F33" s="395"/>
      <c r="G33" s="395"/>
      <c r="H33" s="395"/>
      <c r="I33" s="396"/>
    </row>
    <row r="34" ht="15.75" customHeight="1">
      <c r="A34" s="397"/>
      <c r="B34" s="398"/>
      <c r="C34" s="400"/>
      <c r="D34" s="395"/>
      <c r="E34" s="395"/>
      <c r="F34" s="395"/>
      <c r="G34" s="395"/>
      <c r="H34" s="395"/>
      <c r="I34" s="396"/>
    </row>
    <row r="35" ht="15.75" customHeight="1">
      <c r="A35" s="397"/>
      <c r="B35" s="398"/>
      <c r="C35" s="400"/>
      <c r="D35" s="395"/>
      <c r="E35" s="395"/>
      <c r="F35" s="395"/>
      <c r="G35" s="395"/>
      <c r="H35" s="395"/>
      <c r="I35" s="396"/>
    </row>
    <row r="36" ht="15.75" customHeight="1">
      <c r="A36" s="397"/>
      <c r="B36" s="398"/>
      <c r="C36" s="400"/>
      <c r="D36" s="395"/>
      <c r="E36" s="395"/>
      <c r="F36" s="395"/>
      <c r="G36" s="395"/>
      <c r="H36" s="395"/>
      <c r="I36" s="396"/>
    </row>
    <row r="37" ht="15.75" customHeight="1">
      <c r="A37" s="397"/>
      <c r="B37" s="398"/>
      <c r="C37" s="399"/>
      <c r="D37" s="395"/>
      <c r="E37" s="395"/>
      <c r="F37" s="395"/>
      <c r="G37" s="395"/>
      <c r="H37" s="395"/>
      <c r="I37" s="396"/>
    </row>
    <row r="38" ht="15.75" customHeight="1">
      <c r="A38" s="397"/>
      <c r="B38" s="398"/>
      <c r="C38" s="399"/>
      <c r="D38" s="395"/>
      <c r="E38" s="395"/>
      <c r="F38" s="395"/>
      <c r="G38" s="395"/>
      <c r="H38" s="395"/>
      <c r="I38" s="396"/>
    </row>
    <row r="39" ht="15.75" customHeight="1">
      <c r="A39" s="397"/>
      <c r="B39" s="398"/>
      <c r="C39" s="399"/>
      <c r="D39" s="395"/>
      <c r="E39" s="395"/>
      <c r="F39" s="395"/>
      <c r="G39" s="395"/>
      <c r="H39" s="395"/>
      <c r="I39" s="396"/>
    </row>
    <row r="40" ht="15.75" customHeight="1">
      <c r="A40" s="397"/>
      <c r="B40" s="398"/>
      <c r="C40" s="399"/>
      <c r="D40" s="395"/>
      <c r="E40" s="395"/>
      <c r="F40" s="395"/>
      <c r="G40" s="395"/>
      <c r="H40" s="395"/>
      <c r="I40" s="396"/>
    </row>
    <row r="41" ht="15.75" customHeight="1">
      <c r="A41" s="397"/>
      <c r="B41" s="398"/>
      <c r="C41" s="399"/>
      <c r="D41" s="395"/>
      <c r="E41" s="395"/>
      <c r="F41" s="395"/>
      <c r="G41" s="395"/>
      <c r="H41" s="395"/>
      <c r="I41" s="396"/>
    </row>
    <row r="42" ht="15.75" customHeight="1">
      <c r="A42" s="397"/>
      <c r="B42" s="398"/>
      <c r="C42" s="400"/>
      <c r="D42" s="395"/>
      <c r="E42" s="395"/>
      <c r="F42" s="395"/>
      <c r="G42" s="395"/>
      <c r="H42" s="395"/>
      <c r="I42" s="396"/>
    </row>
    <row r="43" ht="15.75" customHeight="1">
      <c r="A43" s="397"/>
      <c r="B43" s="398"/>
      <c r="C43" s="400"/>
      <c r="D43" s="395"/>
      <c r="E43" s="395"/>
      <c r="F43" s="395"/>
      <c r="G43" s="395"/>
      <c r="H43" s="395"/>
      <c r="I43" s="396"/>
    </row>
    <row r="44" ht="15.75" customHeight="1">
      <c r="A44" s="397"/>
      <c r="B44" s="398"/>
      <c r="C44" s="399"/>
      <c r="D44" s="395"/>
      <c r="E44" s="395"/>
      <c r="F44" s="395"/>
      <c r="G44" s="395"/>
      <c r="H44" s="395"/>
      <c r="I44" s="396"/>
    </row>
    <row r="45" ht="15.75" customHeight="1">
      <c r="A45" s="397"/>
      <c r="B45" s="398"/>
      <c r="C45" s="400"/>
      <c r="D45" s="395"/>
      <c r="E45" s="395"/>
      <c r="F45" s="395"/>
      <c r="G45" s="395"/>
      <c r="H45" s="395"/>
      <c r="I45" s="396"/>
    </row>
    <row r="46" ht="15.75" customHeight="1">
      <c r="A46" s="397"/>
      <c r="B46" s="398"/>
      <c r="C46" s="400"/>
      <c r="D46" s="395"/>
      <c r="E46" s="395"/>
      <c r="F46" s="395"/>
      <c r="G46" s="395"/>
      <c r="H46" s="395"/>
      <c r="I46" s="396"/>
    </row>
    <row r="47" ht="15.75" customHeight="1">
      <c r="A47" s="397"/>
      <c r="B47" s="398"/>
      <c r="C47" s="399"/>
      <c r="D47" s="395"/>
      <c r="E47" s="395"/>
      <c r="F47" s="395"/>
      <c r="G47" s="395"/>
      <c r="H47" s="395"/>
      <c r="I47" s="396"/>
    </row>
    <row r="48" ht="15.75" customHeight="1">
      <c r="A48" s="397"/>
      <c r="B48" s="398"/>
      <c r="C48" s="401"/>
      <c r="D48" s="395"/>
      <c r="E48" s="395"/>
      <c r="F48" s="395"/>
      <c r="G48" s="395"/>
      <c r="H48" s="395"/>
      <c r="I48" s="396"/>
    </row>
    <row r="49" ht="15.75" customHeight="1">
      <c r="A49" s="397"/>
      <c r="B49" s="398"/>
      <c r="C49" s="399"/>
      <c r="D49" s="395"/>
      <c r="E49" s="395"/>
      <c r="F49" s="395"/>
      <c r="G49" s="395"/>
      <c r="H49" s="395"/>
      <c r="I49" s="396"/>
    </row>
    <row r="50" ht="15.75" customHeight="1">
      <c r="A50" s="397"/>
      <c r="B50" s="398"/>
      <c r="C50" s="399"/>
      <c r="D50" s="395"/>
      <c r="E50" s="395"/>
      <c r="F50" s="395"/>
      <c r="G50" s="395"/>
      <c r="H50" s="395"/>
      <c r="I50" s="396"/>
    </row>
    <row r="51" ht="15.75" customHeight="1">
      <c r="A51" s="397"/>
      <c r="B51" s="398"/>
      <c r="C51" s="399"/>
      <c r="D51" s="395"/>
      <c r="E51" s="395"/>
      <c r="F51" s="395"/>
      <c r="G51" s="395"/>
      <c r="H51" s="395"/>
      <c r="I51" s="396"/>
    </row>
    <row r="52" ht="15.75" customHeight="1">
      <c r="A52" s="397"/>
      <c r="B52" s="398"/>
      <c r="C52" s="400"/>
      <c r="D52" s="395"/>
      <c r="E52" s="395"/>
      <c r="F52" s="395"/>
      <c r="G52" s="395"/>
      <c r="H52" s="395"/>
      <c r="I52" s="396"/>
    </row>
    <row r="53" ht="15.75" customHeight="1">
      <c r="A53" s="397"/>
      <c r="B53" s="398"/>
      <c r="C53" s="399"/>
      <c r="D53" s="395"/>
      <c r="E53" s="395"/>
      <c r="F53" s="395"/>
      <c r="G53" s="395"/>
      <c r="H53" s="395"/>
      <c r="I53" s="396"/>
    </row>
    <row r="54" ht="15.75" customHeight="1">
      <c r="A54" s="397"/>
      <c r="B54" s="398"/>
      <c r="C54" s="400"/>
      <c r="D54" s="395"/>
      <c r="E54" s="395"/>
      <c r="F54" s="395"/>
      <c r="G54" s="395"/>
      <c r="H54" s="395"/>
      <c r="I54" s="396"/>
    </row>
    <row r="55" ht="15.75" customHeight="1">
      <c r="A55" s="397"/>
      <c r="B55" s="398"/>
      <c r="C55" s="400"/>
      <c r="D55" s="395"/>
      <c r="E55" s="395"/>
      <c r="F55" s="395"/>
      <c r="G55" s="395"/>
      <c r="H55" s="395"/>
      <c r="I55" s="396"/>
    </row>
    <row r="56" ht="15.75" customHeight="1">
      <c r="A56" s="397"/>
      <c r="B56" s="398"/>
      <c r="C56" s="399"/>
      <c r="D56" s="395"/>
      <c r="E56" s="395"/>
      <c r="F56" s="395"/>
      <c r="G56" s="395"/>
      <c r="H56" s="395"/>
      <c r="I56" s="396"/>
    </row>
    <row r="57" ht="15.75" customHeight="1">
      <c r="A57" s="397"/>
      <c r="B57" s="398"/>
      <c r="C57" s="399"/>
      <c r="D57" s="395"/>
      <c r="E57" s="395"/>
      <c r="F57" s="395"/>
      <c r="G57" s="395"/>
      <c r="H57" s="395"/>
      <c r="I57" s="396"/>
    </row>
    <row r="58" ht="15.75" customHeight="1">
      <c r="A58" s="397"/>
      <c r="B58" s="398"/>
      <c r="C58" s="399"/>
      <c r="D58" s="395"/>
      <c r="E58" s="395"/>
      <c r="F58" s="395"/>
      <c r="G58" s="395"/>
      <c r="H58" s="395"/>
      <c r="I58" s="396"/>
    </row>
    <row r="59" ht="15.75" customHeight="1">
      <c r="A59" s="397"/>
      <c r="B59" s="398"/>
      <c r="C59" s="399"/>
      <c r="D59" s="395"/>
      <c r="E59" s="395"/>
      <c r="F59" s="395"/>
      <c r="G59" s="395"/>
      <c r="H59" s="395"/>
      <c r="I59" s="396"/>
    </row>
    <row r="60" ht="15.75" customHeight="1">
      <c r="A60" s="402"/>
      <c r="B60" s="402"/>
      <c r="C60" s="402"/>
      <c r="D60" s="402"/>
      <c r="E60" s="402"/>
      <c r="F60" s="402"/>
      <c r="G60" s="402"/>
      <c r="H60" s="402"/>
      <c r="I60" s="402"/>
    </row>
    <row r="61" ht="15.75" customHeight="1">
      <c r="A61" s="402"/>
      <c r="B61" s="402"/>
      <c r="C61" s="402"/>
      <c r="D61" s="402"/>
      <c r="E61" s="402"/>
      <c r="F61" s="402"/>
      <c r="G61" s="402"/>
      <c r="H61" s="402"/>
      <c r="I61" s="402"/>
    </row>
    <row r="62" ht="15.75" customHeight="1">
      <c r="A62" s="402"/>
      <c r="B62" s="402"/>
      <c r="C62" s="402"/>
      <c r="D62" s="402"/>
      <c r="E62" s="402"/>
      <c r="F62" s="402"/>
      <c r="G62" s="402"/>
      <c r="H62" s="402"/>
      <c r="I62" s="402"/>
    </row>
    <row r="63" ht="15.75" customHeight="1">
      <c r="A63" s="402"/>
      <c r="B63" s="402"/>
      <c r="C63" s="402"/>
      <c r="D63" s="402"/>
      <c r="E63" s="402"/>
      <c r="F63" s="402"/>
      <c r="G63" s="402"/>
      <c r="H63" s="402"/>
      <c r="I63" s="402"/>
    </row>
    <row r="64" ht="15.75" customHeight="1">
      <c r="A64" s="402"/>
      <c r="B64" s="402"/>
      <c r="C64" s="402"/>
      <c r="D64" s="402"/>
      <c r="E64" s="402"/>
      <c r="F64" s="402"/>
      <c r="G64" s="402"/>
      <c r="H64" s="402"/>
      <c r="I64" s="402"/>
    </row>
    <row r="65" ht="15.75" customHeight="1">
      <c r="A65" s="402"/>
      <c r="B65" s="402"/>
      <c r="C65" s="402"/>
      <c r="D65" s="402"/>
      <c r="E65" s="402"/>
      <c r="F65" s="402"/>
      <c r="G65" s="402"/>
      <c r="H65" s="402"/>
      <c r="I65" s="402"/>
    </row>
    <row r="66" ht="15.75" customHeight="1">
      <c r="A66" s="402"/>
      <c r="B66" s="402"/>
      <c r="C66" s="402"/>
      <c r="D66" s="402"/>
      <c r="E66" s="402"/>
      <c r="F66" s="402"/>
      <c r="G66" s="402"/>
      <c r="H66" s="402"/>
      <c r="I66" s="402"/>
    </row>
    <row r="67" ht="15.75" customHeight="1">
      <c r="A67" s="402"/>
      <c r="B67" s="402"/>
      <c r="C67" s="402"/>
      <c r="D67" s="402"/>
      <c r="E67" s="402"/>
      <c r="F67" s="402"/>
      <c r="G67" s="402"/>
      <c r="H67" s="402"/>
      <c r="I67" s="402"/>
    </row>
    <row r="68" ht="15.75" customHeight="1">
      <c r="A68" s="402"/>
      <c r="B68" s="402"/>
      <c r="C68" s="402"/>
      <c r="D68" s="402"/>
      <c r="E68" s="402"/>
      <c r="F68" s="402"/>
      <c r="G68" s="402"/>
      <c r="H68" s="402"/>
      <c r="I68" s="402"/>
    </row>
    <row r="69" ht="15.75" customHeight="1">
      <c r="A69" s="402"/>
      <c r="B69" s="402"/>
      <c r="C69" s="402"/>
      <c r="D69" s="402"/>
      <c r="E69" s="402"/>
      <c r="F69" s="402"/>
      <c r="G69" s="402"/>
      <c r="H69" s="402"/>
      <c r="I69" s="402"/>
    </row>
    <row r="70" ht="15.75" customHeight="1">
      <c r="A70" s="402"/>
      <c r="B70" s="402"/>
      <c r="C70" s="402"/>
      <c r="D70" s="402"/>
      <c r="E70" s="402"/>
      <c r="F70" s="402"/>
      <c r="G70" s="402"/>
      <c r="H70" s="402"/>
      <c r="I70" s="402"/>
    </row>
    <row r="71" ht="15.75" customHeight="1">
      <c r="A71" s="402"/>
      <c r="B71" s="402"/>
      <c r="C71" s="402"/>
      <c r="D71" s="402"/>
      <c r="E71" s="402"/>
      <c r="F71" s="402"/>
      <c r="G71" s="402"/>
      <c r="H71" s="402"/>
      <c r="I71" s="402"/>
    </row>
    <row r="72" ht="15.75" customHeight="1">
      <c r="A72" s="402"/>
      <c r="B72" s="402"/>
      <c r="C72" s="402"/>
      <c r="D72" s="402"/>
      <c r="E72" s="402"/>
      <c r="F72" s="402"/>
      <c r="G72" s="402"/>
      <c r="H72" s="402"/>
      <c r="I72" s="402"/>
    </row>
    <row r="73" ht="15.75" customHeight="1">
      <c r="A73" s="402"/>
      <c r="B73" s="402"/>
      <c r="C73" s="402"/>
      <c r="D73" s="402"/>
      <c r="E73" s="402"/>
      <c r="F73" s="402"/>
      <c r="G73" s="402"/>
      <c r="H73" s="402"/>
      <c r="I73" s="402"/>
    </row>
    <row r="74" ht="15.75" customHeight="1">
      <c r="A74" s="402"/>
      <c r="B74" s="402"/>
      <c r="C74" s="402"/>
      <c r="D74" s="402"/>
      <c r="E74" s="402"/>
      <c r="F74" s="402"/>
      <c r="G74" s="402"/>
      <c r="H74" s="402"/>
      <c r="I74" s="402"/>
    </row>
    <row r="75" ht="15.75" customHeight="1">
      <c r="A75" s="402"/>
      <c r="B75" s="402"/>
      <c r="C75" s="402"/>
      <c r="D75" s="402"/>
      <c r="E75" s="402"/>
      <c r="F75" s="402"/>
      <c r="G75" s="402"/>
      <c r="H75" s="402"/>
      <c r="I75" s="402"/>
    </row>
    <row r="76" ht="15.75" customHeight="1">
      <c r="A76" s="402"/>
      <c r="B76" s="402"/>
      <c r="C76" s="402"/>
      <c r="D76" s="402"/>
      <c r="E76" s="402"/>
      <c r="F76" s="402"/>
      <c r="G76" s="402"/>
      <c r="H76" s="402"/>
      <c r="I76" s="402"/>
    </row>
    <row r="77" ht="15.75" customHeight="1">
      <c r="A77" s="402"/>
      <c r="B77" s="402"/>
      <c r="C77" s="402"/>
      <c r="D77" s="402"/>
      <c r="E77" s="402"/>
      <c r="F77" s="402"/>
      <c r="G77" s="402"/>
      <c r="H77" s="402"/>
      <c r="I77" s="402"/>
    </row>
    <row r="78" ht="15.75" customHeight="1">
      <c r="A78" s="402"/>
      <c r="B78" s="402"/>
      <c r="C78" s="402"/>
      <c r="D78" s="402"/>
      <c r="E78" s="402"/>
      <c r="F78" s="402"/>
      <c r="G78" s="402"/>
      <c r="H78" s="402"/>
      <c r="I78" s="402"/>
    </row>
    <row r="79" ht="15.75" customHeight="1">
      <c r="A79" s="402"/>
      <c r="B79" s="402"/>
      <c r="C79" s="402"/>
      <c r="D79" s="402"/>
      <c r="E79" s="402"/>
      <c r="F79" s="402"/>
      <c r="G79" s="402"/>
      <c r="H79" s="402"/>
      <c r="I79" s="402"/>
    </row>
    <row r="80" ht="15.75" customHeight="1">
      <c r="A80" s="402"/>
      <c r="B80" s="402"/>
      <c r="C80" s="402"/>
      <c r="D80" s="402"/>
      <c r="E80" s="402"/>
      <c r="F80" s="402"/>
      <c r="G80" s="402"/>
      <c r="H80" s="402"/>
      <c r="I80" s="402"/>
    </row>
    <row r="81" ht="15.75" customHeight="1">
      <c r="A81" s="402"/>
      <c r="B81" s="402"/>
      <c r="C81" s="402"/>
      <c r="D81" s="402"/>
      <c r="E81" s="402"/>
      <c r="F81" s="402"/>
      <c r="G81" s="402"/>
      <c r="H81" s="402"/>
      <c r="I81" s="402"/>
    </row>
    <row r="82" ht="15.75" customHeight="1">
      <c r="A82" s="402"/>
      <c r="B82" s="402"/>
      <c r="C82" s="402"/>
      <c r="D82" s="402"/>
      <c r="E82" s="402"/>
      <c r="F82" s="402"/>
      <c r="G82" s="402"/>
      <c r="H82" s="402"/>
      <c r="I82" s="402"/>
    </row>
    <row r="83" ht="15.75" customHeight="1">
      <c r="A83" s="402"/>
      <c r="B83" s="402"/>
      <c r="C83" s="402"/>
      <c r="D83" s="402"/>
      <c r="E83" s="402"/>
      <c r="F83" s="402"/>
      <c r="G83" s="402"/>
      <c r="H83" s="402"/>
      <c r="I83" s="402"/>
    </row>
    <row r="84" ht="15.75" customHeight="1">
      <c r="A84" s="402"/>
      <c r="B84" s="402"/>
      <c r="C84" s="402"/>
      <c r="D84" s="402"/>
      <c r="E84" s="402"/>
      <c r="F84" s="402"/>
      <c r="G84" s="402"/>
      <c r="H84" s="402"/>
      <c r="I84" s="402"/>
    </row>
    <row r="85" ht="15.75" customHeight="1">
      <c r="A85" s="402"/>
      <c r="B85" s="402"/>
      <c r="C85" s="402"/>
      <c r="D85" s="402"/>
      <c r="E85" s="402"/>
      <c r="F85" s="402"/>
      <c r="G85" s="402"/>
      <c r="H85" s="402"/>
      <c r="I85" s="402"/>
    </row>
    <row r="86" ht="15.75" customHeight="1">
      <c r="A86" s="402"/>
      <c r="B86" s="402"/>
      <c r="C86" s="402"/>
      <c r="D86" s="402"/>
      <c r="E86" s="402"/>
      <c r="F86" s="402"/>
      <c r="G86" s="402"/>
      <c r="H86" s="402"/>
      <c r="I86" s="402"/>
    </row>
    <row r="87" ht="15.75" customHeight="1">
      <c r="A87" s="402"/>
      <c r="B87" s="402"/>
      <c r="C87" s="402"/>
      <c r="D87" s="402"/>
      <c r="E87" s="402"/>
      <c r="F87" s="402"/>
      <c r="G87" s="402"/>
      <c r="H87" s="402"/>
      <c r="I87" s="402"/>
    </row>
    <row r="88" ht="15.75" customHeight="1">
      <c r="A88" s="402"/>
      <c r="B88" s="402"/>
      <c r="C88" s="402"/>
      <c r="D88" s="402"/>
      <c r="E88" s="402"/>
      <c r="F88" s="402"/>
      <c r="G88" s="402"/>
      <c r="H88" s="402"/>
      <c r="I88" s="402"/>
    </row>
    <row r="89" ht="15.75" customHeight="1">
      <c r="A89" s="402"/>
      <c r="B89" s="402"/>
      <c r="C89" s="402"/>
      <c r="D89" s="402"/>
      <c r="E89" s="402"/>
      <c r="F89" s="402"/>
      <c r="G89" s="402"/>
      <c r="H89" s="402"/>
      <c r="I89" s="402"/>
    </row>
    <row r="90" ht="15.75" customHeight="1">
      <c r="A90" s="402"/>
      <c r="B90" s="402"/>
      <c r="C90" s="402"/>
      <c r="D90" s="402"/>
      <c r="E90" s="402"/>
      <c r="F90" s="402"/>
      <c r="G90" s="402"/>
      <c r="H90" s="402"/>
      <c r="I90" s="402"/>
    </row>
    <row r="91" ht="15.75" customHeight="1">
      <c r="A91" s="402"/>
      <c r="B91" s="402"/>
      <c r="C91" s="402"/>
      <c r="D91" s="402"/>
      <c r="E91" s="402"/>
      <c r="F91" s="402"/>
      <c r="G91" s="402"/>
      <c r="H91" s="402"/>
      <c r="I91" s="402"/>
    </row>
    <row r="92" ht="15.75" customHeight="1">
      <c r="A92" s="402"/>
      <c r="B92" s="402"/>
      <c r="C92" s="402"/>
      <c r="D92" s="402"/>
      <c r="E92" s="402"/>
      <c r="F92" s="402"/>
      <c r="G92" s="402"/>
      <c r="H92" s="402"/>
      <c r="I92" s="402"/>
    </row>
    <row r="93" ht="15.75" customHeight="1">
      <c r="A93" s="402"/>
      <c r="B93" s="402"/>
      <c r="C93" s="402"/>
      <c r="D93" s="402"/>
      <c r="E93" s="402"/>
      <c r="F93" s="402"/>
      <c r="G93" s="402"/>
      <c r="H93" s="402"/>
      <c r="I93" s="402"/>
    </row>
    <row r="94" ht="15.75" customHeight="1">
      <c r="A94" s="402"/>
      <c r="B94" s="402"/>
      <c r="C94" s="402"/>
      <c r="D94" s="402"/>
      <c r="E94" s="402"/>
      <c r="F94" s="402"/>
      <c r="G94" s="402"/>
      <c r="H94" s="402"/>
      <c r="I94" s="402"/>
    </row>
    <row r="95" ht="15.75" customHeight="1">
      <c r="A95" s="402"/>
      <c r="B95" s="402"/>
      <c r="C95" s="402"/>
      <c r="D95" s="402"/>
      <c r="E95" s="402"/>
      <c r="F95" s="402"/>
      <c r="G95" s="402"/>
      <c r="H95" s="402"/>
      <c r="I95" s="402"/>
    </row>
    <row r="96" ht="15.75" customHeight="1">
      <c r="A96" s="402"/>
      <c r="B96" s="402"/>
      <c r="C96" s="402"/>
      <c r="D96" s="402"/>
      <c r="E96" s="402"/>
      <c r="F96" s="402"/>
      <c r="G96" s="402"/>
      <c r="H96" s="402"/>
      <c r="I96" s="402"/>
    </row>
    <row r="97" ht="15.75" customHeight="1">
      <c r="A97" s="402"/>
      <c r="B97" s="402"/>
      <c r="C97" s="402"/>
      <c r="D97" s="402"/>
      <c r="E97" s="402"/>
      <c r="F97" s="402"/>
      <c r="G97" s="402"/>
      <c r="H97" s="402"/>
      <c r="I97" s="402"/>
    </row>
    <row r="98" ht="15.75" customHeight="1">
      <c r="A98" s="402"/>
      <c r="B98" s="402"/>
      <c r="C98" s="402"/>
      <c r="D98" s="402"/>
      <c r="E98" s="402"/>
      <c r="F98" s="402"/>
      <c r="G98" s="402"/>
      <c r="H98" s="402"/>
      <c r="I98" s="402"/>
    </row>
    <row r="99" ht="15.75" customHeight="1">
      <c r="A99" s="402"/>
      <c r="B99" s="402"/>
      <c r="C99" s="402"/>
      <c r="D99" s="402"/>
      <c r="E99" s="402"/>
      <c r="F99" s="402"/>
      <c r="G99" s="402"/>
      <c r="H99" s="402"/>
      <c r="I99" s="402"/>
    </row>
    <row r="100" ht="15.75" customHeight="1">
      <c r="A100" s="402"/>
      <c r="B100" s="402"/>
      <c r="C100" s="402"/>
      <c r="D100" s="402"/>
      <c r="E100" s="402"/>
      <c r="F100" s="402"/>
      <c r="G100" s="402"/>
      <c r="H100" s="402"/>
      <c r="I100" s="402"/>
    </row>
    <row r="101" ht="15.75" customHeight="1">
      <c r="A101" s="402"/>
      <c r="B101" s="402"/>
      <c r="C101" s="402"/>
      <c r="D101" s="402"/>
      <c r="E101" s="402"/>
      <c r="F101" s="402"/>
      <c r="G101" s="402"/>
      <c r="H101" s="402"/>
      <c r="I101" s="402"/>
    </row>
    <row r="102" ht="15.75" customHeight="1">
      <c r="A102" s="402"/>
      <c r="B102" s="402"/>
      <c r="C102" s="402"/>
      <c r="D102" s="402"/>
      <c r="E102" s="402"/>
      <c r="F102" s="402"/>
      <c r="G102" s="402"/>
      <c r="H102" s="402"/>
      <c r="I102" s="402"/>
    </row>
    <row r="103" ht="15.75" customHeight="1">
      <c r="A103" s="402"/>
      <c r="B103" s="402"/>
      <c r="C103" s="402"/>
      <c r="D103" s="402"/>
      <c r="E103" s="402"/>
      <c r="F103" s="402"/>
      <c r="G103" s="402"/>
      <c r="H103" s="402"/>
      <c r="I103" s="402"/>
    </row>
    <row r="104" ht="15.75" customHeight="1">
      <c r="A104" s="402"/>
      <c r="B104" s="402"/>
      <c r="C104" s="402"/>
      <c r="D104" s="402"/>
      <c r="E104" s="402"/>
      <c r="F104" s="402"/>
      <c r="G104" s="402"/>
      <c r="H104" s="402"/>
      <c r="I104" s="402"/>
    </row>
    <row r="105" ht="15.75" customHeight="1">
      <c r="A105" s="402"/>
      <c r="B105" s="402"/>
      <c r="C105" s="402"/>
      <c r="D105" s="402"/>
      <c r="E105" s="402"/>
      <c r="F105" s="402"/>
      <c r="G105" s="402"/>
      <c r="H105" s="402"/>
      <c r="I105" s="402"/>
    </row>
    <row r="106" ht="15.75" customHeight="1">
      <c r="A106" s="402"/>
      <c r="B106" s="402"/>
      <c r="C106" s="402"/>
      <c r="D106" s="402"/>
      <c r="E106" s="402"/>
      <c r="F106" s="402"/>
      <c r="G106" s="402"/>
      <c r="H106" s="402"/>
      <c r="I106" s="402"/>
    </row>
    <row r="107" ht="15.75" customHeight="1">
      <c r="A107" s="402"/>
      <c r="B107" s="402"/>
      <c r="C107" s="402"/>
      <c r="D107" s="402"/>
      <c r="E107" s="402"/>
      <c r="F107" s="402"/>
      <c r="G107" s="402"/>
      <c r="H107" s="402"/>
      <c r="I107" s="402"/>
    </row>
    <row r="108" ht="15.75" customHeight="1">
      <c r="A108" s="402"/>
      <c r="B108" s="402"/>
      <c r="C108" s="402"/>
      <c r="D108" s="402"/>
      <c r="E108" s="402"/>
      <c r="F108" s="402"/>
      <c r="G108" s="402"/>
      <c r="H108" s="402"/>
      <c r="I108" s="402"/>
    </row>
    <row r="109" ht="15.75" customHeight="1">
      <c r="A109" s="402"/>
      <c r="B109" s="402"/>
      <c r="C109" s="402"/>
      <c r="D109" s="402"/>
      <c r="E109" s="402"/>
      <c r="F109" s="402"/>
      <c r="G109" s="402"/>
      <c r="H109" s="402"/>
      <c r="I109" s="402"/>
    </row>
    <row r="110" ht="15.75" customHeight="1">
      <c r="A110" s="402"/>
      <c r="B110" s="402"/>
      <c r="C110" s="402"/>
      <c r="D110" s="402"/>
      <c r="E110" s="402"/>
      <c r="F110" s="402"/>
      <c r="G110" s="402"/>
      <c r="H110" s="402"/>
      <c r="I110" s="402"/>
    </row>
    <row r="111" ht="15.75" customHeight="1">
      <c r="A111" s="402"/>
      <c r="B111" s="402"/>
      <c r="C111" s="402"/>
      <c r="D111" s="402"/>
      <c r="E111" s="402"/>
      <c r="F111" s="402"/>
      <c r="G111" s="402"/>
      <c r="H111" s="402"/>
      <c r="I111" s="402"/>
    </row>
    <row r="112" ht="15.75" customHeight="1">
      <c r="A112" s="402"/>
      <c r="B112" s="402"/>
      <c r="C112" s="402"/>
      <c r="D112" s="402"/>
      <c r="E112" s="402"/>
      <c r="F112" s="402"/>
      <c r="G112" s="402"/>
      <c r="H112" s="402"/>
      <c r="I112" s="402"/>
    </row>
    <row r="113" ht="15.75" customHeight="1">
      <c r="A113" s="402"/>
      <c r="B113" s="402"/>
      <c r="C113" s="402"/>
      <c r="D113" s="402"/>
      <c r="E113" s="402"/>
      <c r="F113" s="402"/>
      <c r="G113" s="402"/>
      <c r="H113" s="402"/>
      <c r="I113" s="402"/>
    </row>
    <row r="114" ht="15.75" customHeight="1">
      <c r="A114" s="402"/>
      <c r="B114" s="402"/>
      <c r="C114" s="402"/>
      <c r="D114" s="402"/>
      <c r="E114" s="402"/>
      <c r="F114" s="402"/>
      <c r="G114" s="402"/>
      <c r="H114" s="402"/>
      <c r="I114" s="402"/>
    </row>
    <row r="115" ht="15.75" customHeight="1">
      <c r="A115" s="402"/>
      <c r="B115" s="402"/>
      <c r="C115" s="402"/>
      <c r="D115" s="402"/>
      <c r="E115" s="402"/>
      <c r="F115" s="402"/>
      <c r="G115" s="402"/>
      <c r="H115" s="402"/>
      <c r="I115" s="402"/>
    </row>
    <row r="116" ht="15.75" customHeight="1">
      <c r="A116" s="402"/>
      <c r="B116" s="402"/>
      <c r="C116" s="402"/>
      <c r="D116" s="402"/>
      <c r="E116" s="402"/>
      <c r="F116" s="402"/>
      <c r="G116" s="402"/>
      <c r="H116" s="402"/>
      <c r="I116" s="402"/>
    </row>
    <row r="117" ht="15.75" customHeight="1">
      <c r="A117" s="402"/>
      <c r="B117" s="402"/>
      <c r="C117" s="402"/>
      <c r="D117" s="402"/>
      <c r="E117" s="402"/>
      <c r="F117" s="402"/>
      <c r="G117" s="402"/>
      <c r="H117" s="402"/>
      <c r="I117" s="402"/>
    </row>
    <row r="118" ht="15.75" customHeight="1">
      <c r="A118" s="402"/>
      <c r="B118" s="402"/>
      <c r="C118" s="402"/>
      <c r="D118" s="402"/>
      <c r="E118" s="402"/>
      <c r="F118" s="402"/>
      <c r="G118" s="402"/>
      <c r="H118" s="402"/>
      <c r="I118" s="402"/>
    </row>
    <row r="119" ht="15.75" customHeight="1">
      <c r="A119" s="402"/>
      <c r="B119" s="402"/>
      <c r="C119" s="402"/>
      <c r="D119" s="402"/>
      <c r="E119" s="402"/>
      <c r="F119" s="402"/>
      <c r="G119" s="402"/>
      <c r="H119" s="402"/>
      <c r="I119" s="402"/>
    </row>
    <row r="120" ht="15.75" customHeight="1">
      <c r="A120" s="402"/>
      <c r="B120" s="402"/>
      <c r="C120" s="402"/>
      <c r="D120" s="402"/>
      <c r="E120" s="402"/>
      <c r="F120" s="402"/>
      <c r="G120" s="402"/>
      <c r="H120" s="402"/>
      <c r="I120" s="402"/>
    </row>
    <row r="121" ht="15.75" customHeight="1">
      <c r="A121" s="402"/>
      <c r="B121" s="402"/>
      <c r="C121" s="402"/>
      <c r="D121" s="402"/>
      <c r="E121" s="402"/>
      <c r="F121" s="402"/>
      <c r="G121" s="402"/>
      <c r="H121" s="402"/>
      <c r="I121" s="402"/>
    </row>
    <row r="122" ht="15.75" customHeight="1">
      <c r="A122" s="402"/>
      <c r="B122" s="402"/>
      <c r="C122" s="402"/>
      <c r="D122" s="402"/>
      <c r="E122" s="402"/>
      <c r="F122" s="402"/>
      <c r="G122" s="402"/>
      <c r="H122" s="402"/>
      <c r="I122" s="402"/>
    </row>
    <row r="123" ht="15.75" customHeight="1">
      <c r="A123" s="402"/>
      <c r="B123" s="402"/>
      <c r="C123" s="402"/>
      <c r="D123" s="402"/>
      <c r="E123" s="402"/>
      <c r="F123" s="402"/>
      <c r="G123" s="402"/>
      <c r="H123" s="402"/>
      <c r="I123" s="402"/>
    </row>
    <row r="124" ht="15.75" customHeight="1">
      <c r="A124" s="402"/>
      <c r="B124" s="402"/>
      <c r="C124" s="402"/>
      <c r="D124" s="402"/>
      <c r="E124" s="402"/>
      <c r="F124" s="402"/>
      <c r="G124" s="402"/>
      <c r="H124" s="402"/>
      <c r="I124" s="402"/>
    </row>
    <row r="125" ht="15.75" customHeight="1">
      <c r="A125" s="402"/>
      <c r="B125" s="402"/>
      <c r="C125" s="402"/>
      <c r="D125" s="402"/>
      <c r="E125" s="402"/>
      <c r="F125" s="402"/>
      <c r="G125" s="402"/>
      <c r="H125" s="402"/>
      <c r="I125" s="402"/>
    </row>
    <row r="126" ht="15.75" customHeight="1">
      <c r="A126" s="402"/>
      <c r="B126" s="402"/>
      <c r="C126" s="402"/>
      <c r="D126" s="402"/>
      <c r="E126" s="402"/>
      <c r="F126" s="402"/>
      <c r="G126" s="402"/>
      <c r="H126" s="402"/>
      <c r="I126" s="402"/>
    </row>
    <row r="127" ht="15.75" customHeight="1">
      <c r="A127" s="402"/>
      <c r="B127" s="402"/>
      <c r="C127" s="402"/>
      <c r="D127" s="402"/>
      <c r="E127" s="402"/>
      <c r="F127" s="402"/>
      <c r="G127" s="402"/>
      <c r="H127" s="402"/>
      <c r="I127" s="402"/>
    </row>
    <row r="128" ht="15.75" customHeight="1">
      <c r="A128" s="402"/>
      <c r="B128" s="402"/>
      <c r="C128" s="402"/>
      <c r="D128" s="402"/>
      <c r="E128" s="402"/>
      <c r="F128" s="402"/>
      <c r="G128" s="402"/>
      <c r="H128" s="402"/>
      <c r="I128" s="402"/>
    </row>
    <row r="129" ht="15.75" customHeight="1">
      <c r="A129" s="402"/>
      <c r="B129" s="402"/>
      <c r="C129" s="402"/>
      <c r="D129" s="402"/>
      <c r="E129" s="402"/>
      <c r="F129" s="402"/>
      <c r="G129" s="402"/>
      <c r="H129" s="402"/>
      <c r="I129" s="402"/>
    </row>
    <row r="130" ht="15.75" customHeight="1">
      <c r="A130" s="402"/>
      <c r="B130" s="402"/>
      <c r="C130" s="402"/>
      <c r="D130" s="402"/>
      <c r="E130" s="402"/>
      <c r="F130" s="402"/>
      <c r="G130" s="402"/>
      <c r="H130" s="402"/>
      <c r="I130" s="402"/>
    </row>
    <row r="131" ht="15.75" customHeight="1">
      <c r="A131" s="402"/>
      <c r="B131" s="402"/>
      <c r="C131" s="402"/>
      <c r="D131" s="402"/>
      <c r="E131" s="402"/>
      <c r="F131" s="402"/>
      <c r="G131" s="402"/>
      <c r="H131" s="402"/>
      <c r="I131" s="402"/>
    </row>
    <row r="132" ht="15.75" customHeight="1">
      <c r="A132" s="402"/>
      <c r="B132" s="402"/>
      <c r="C132" s="402"/>
      <c r="D132" s="402"/>
      <c r="E132" s="402"/>
      <c r="F132" s="402"/>
      <c r="G132" s="402"/>
      <c r="H132" s="402"/>
      <c r="I132" s="402"/>
    </row>
    <row r="133" ht="15.75" customHeight="1">
      <c r="A133" s="402"/>
      <c r="B133" s="402"/>
      <c r="C133" s="402"/>
      <c r="D133" s="402"/>
      <c r="E133" s="402"/>
      <c r="F133" s="402"/>
      <c r="G133" s="402"/>
      <c r="H133" s="402"/>
      <c r="I133" s="402"/>
    </row>
    <row r="134" ht="15.75" customHeight="1">
      <c r="A134" s="402"/>
      <c r="B134" s="402"/>
      <c r="C134" s="402"/>
      <c r="D134" s="402"/>
      <c r="E134" s="402"/>
      <c r="F134" s="402"/>
      <c r="G134" s="402"/>
      <c r="H134" s="402"/>
      <c r="I134" s="402"/>
    </row>
    <row r="135" ht="15.75" customHeight="1">
      <c r="A135" s="402"/>
      <c r="B135" s="402"/>
      <c r="C135" s="402"/>
      <c r="D135" s="402"/>
      <c r="E135" s="402"/>
      <c r="F135" s="402"/>
      <c r="G135" s="402"/>
      <c r="H135" s="402"/>
      <c r="I135" s="402"/>
    </row>
    <row r="136" ht="15.75" customHeight="1">
      <c r="A136" s="402"/>
      <c r="B136" s="402"/>
      <c r="C136" s="402"/>
      <c r="D136" s="402"/>
      <c r="E136" s="402"/>
      <c r="F136" s="402"/>
      <c r="G136" s="402"/>
      <c r="H136" s="402"/>
      <c r="I136" s="402"/>
    </row>
    <row r="137" ht="15.75" customHeight="1">
      <c r="A137" s="402"/>
      <c r="B137" s="402"/>
      <c r="C137" s="402"/>
      <c r="D137" s="402"/>
      <c r="E137" s="402"/>
      <c r="F137" s="402"/>
      <c r="G137" s="402"/>
      <c r="H137" s="402"/>
      <c r="I137" s="402"/>
    </row>
    <row r="138" ht="15.75" customHeight="1">
      <c r="A138" s="402"/>
      <c r="B138" s="402"/>
      <c r="C138" s="402"/>
      <c r="D138" s="402"/>
      <c r="E138" s="402"/>
      <c r="F138" s="402"/>
      <c r="G138" s="402"/>
      <c r="H138" s="402"/>
      <c r="I138" s="402"/>
    </row>
    <row r="139" ht="15.75" customHeight="1">
      <c r="A139" s="402"/>
      <c r="B139" s="402"/>
      <c r="C139" s="402"/>
      <c r="D139" s="402"/>
      <c r="E139" s="402"/>
      <c r="F139" s="402"/>
      <c r="G139" s="402"/>
      <c r="H139" s="402"/>
      <c r="I139" s="402"/>
    </row>
    <row r="140" ht="15.75" customHeight="1">
      <c r="A140" s="402"/>
      <c r="B140" s="402"/>
      <c r="C140" s="402"/>
      <c r="D140" s="402"/>
      <c r="E140" s="402"/>
      <c r="F140" s="402"/>
      <c r="G140" s="402"/>
      <c r="H140" s="402"/>
      <c r="I140" s="402"/>
    </row>
    <row r="141" ht="15.75" customHeight="1">
      <c r="A141" s="402"/>
      <c r="B141" s="402"/>
      <c r="C141" s="402"/>
      <c r="D141" s="402"/>
      <c r="E141" s="402"/>
      <c r="F141" s="402"/>
      <c r="G141" s="402"/>
      <c r="H141" s="402"/>
      <c r="I141" s="402"/>
    </row>
    <row r="142" ht="15.75" customHeight="1">
      <c r="A142" s="402"/>
      <c r="B142" s="402"/>
      <c r="C142" s="402"/>
      <c r="D142" s="402"/>
      <c r="E142" s="402"/>
      <c r="F142" s="402"/>
      <c r="G142" s="402"/>
      <c r="H142" s="402"/>
      <c r="I142" s="402"/>
    </row>
    <row r="143" ht="15.75" customHeight="1">
      <c r="A143" s="402"/>
      <c r="B143" s="402"/>
      <c r="C143" s="402"/>
      <c r="D143" s="402"/>
      <c r="E143" s="402"/>
      <c r="F143" s="402"/>
      <c r="G143" s="402"/>
      <c r="H143" s="402"/>
      <c r="I143" s="402"/>
    </row>
    <row r="144" ht="15.75" customHeight="1">
      <c r="A144" s="402"/>
      <c r="B144" s="402"/>
      <c r="C144" s="402"/>
      <c r="D144" s="402"/>
      <c r="E144" s="402"/>
      <c r="F144" s="402"/>
      <c r="G144" s="402"/>
      <c r="H144" s="402"/>
      <c r="I144" s="402"/>
    </row>
    <row r="145" ht="15.75" customHeight="1">
      <c r="A145" s="402"/>
      <c r="B145" s="402"/>
      <c r="C145" s="402"/>
      <c r="D145" s="402"/>
      <c r="E145" s="402"/>
      <c r="F145" s="402"/>
      <c r="G145" s="402"/>
      <c r="H145" s="402"/>
      <c r="I145" s="402"/>
    </row>
    <row r="146" ht="15.75" customHeight="1">
      <c r="A146" s="402"/>
      <c r="B146" s="402"/>
      <c r="C146" s="402"/>
      <c r="D146" s="402"/>
      <c r="E146" s="402"/>
      <c r="F146" s="402"/>
      <c r="G146" s="402"/>
      <c r="H146" s="402"/>
      <c r="I146" s="402"/>
    </row>
    <row r="147" ht="15.75" customHeight="1">
      <c r="A147" s="402"/>
      <c r="B147" s="402"/>
      <c r="C147" s="402"/>
      <c r="D147" s="402"/>
      <c r="E147" s="402"/>
      <c r="F147" s="402"/>
      <c r="G147" s="402"/>
      <c r="H147" s="402"/>
      <c r="I147" s="402"/>
    </row>
    <row r="148" ht="15.75" customHeight="1">
      <c r="A148" s="402"/>
      <c r="B148" s="402"/>
      <c r="C148" s="402"/>
      <c r="D148" s="402"/>
      <c r="E148" s="402"/>
      <c r="F148" s="402"/>
      <c r="G148" s="402"/>
      <c r="H148" s="402"/>
      <c r="I148" s="402"/>
    </row>
    <row r="149" ht="15.75" customHeight="1">
      <c r="A149" s="402"/>
      <c r="B149" s="402"/>
      <c r="C149" s="402"/>
      <c r="D149" s="402"/>
      <c r="E149" s="402"/>
      <c r="F149" s="402"/>
      <c r="G149" s="402"/>
      <c r="H149" s="402"/>
      <c r="I149" s="402"/>
    </row>
    <row r="150" ht="15.75" customHeight="1">
      <c r="A150" s="402"/>
      <c r="B150" s="402"/>
      <c r="C150" s="402"/>
      <c r="D150" s="402"/>
      <c r="E150" s="402"/>
      <c r="F150" s="402"/>
      <c r="G150" s="402"/>
      <c r="H150" s="402"/>
      <c r="I150" s="402"/>
    </row>
    <row r="151" ht="15.75" customHeight="1">
      <c r="A151" s="402"/>
      <c r="B151" s="402"/>
      <c r="C151" s="402"/>
      <c r="D151" s="402"/>
      <c r="E151" s="402"/>
      <c r="F151" s="402"/>
      <c r="G151" s="402"/>
      <c r="H151" s="402"/>
      <c r="I151" s="402"/>
    </row>
    <row r="152" ht="15.75" customHeight="1">
      <c r="A152" s="402"/>
      <c r="B152" s="402"/>
      <c r="C152" s="402"/>
      <c r="D152" s="402"/>
      <c r="E152" s="402"/>
      <c r="F152" s="402"/>
      <c r="G152" s="402"/>
      <c r="H152" s="402"/>
      <c r="I152" s="402"/>
    </row>
    <row r="153" ht="15.75" customHeight="1">
      <c r="A153" s="402"/>
      <c r="B153" s="402"/>
      <c r="C153" s="402"/>
      <c r="D153" s="402"/>
      <c r="E153" s="402"/>
      <c r="F153" s="402"/>
      <c r="G153" s="402"/>
      <c r="H153" s="402"/>
      <c r="I153" s="402"/>
    </row>
    <row r="154" ht="15.75" customHeight="1">
      <c r="A154" s="402"/>
      <c r="B154" s="402"/>
      <c r="C154" s="402"/>
      <c r="D154" s="402"/>
      <c r="E154" s="402"/>
      <c r="F154" s="402"/>
      <c r="G154" s="402"/>
      <c r="H154" s="402"/>
      <c r="I154" s="402"/>
    </row>
    <row r="155" ht="15.75" customHeight="1">
      <c r="A155" s="402"/>
      <c r="B155" s="402"/>
      <c r="C155" s="402"/>
      <c r="D155" s="402"/>
      <c r="E155" s="402"/>
      <c r="F155" s="402"/>
      <c r="G155" s="402"/>
      <c r="H155" s="402"/>
      <c r="I155" s="402"/>
    </row>
    <row r="156" ht="15.75" customHeight="1">
      <c r="A156" s="402"/>
      <c r="B156" s="402"/>
      <c r="C156" s="402"/>
      <c r="D156" s="402"/>
      <c r="E156" s="402"/>
      <c r="F156" s="402"/>
      <c r="G156" s="402"/>
      <c r="H156" s="402"/>
      <c r="I156" s="402"/>
    </row>
    <row r="157" ht="15.75" customHeight="1">
      <c r="A157" s="402"/>
      <c r="B157" s="402"/>
      <c r="C157" s="402"/>
      <c r="D157" s="402"/>
      <c r="E157" s="402"/>
      <c r="F157" s="402"/>
      <c r="G157" s="402"/>
      <c r="H157" s="402"/>
      <c r="I157" s="402"/>
    </row>
    <row r="158" ht="15.75" customHeight="1">
      <c r="A158" s="402"/>
      <c r="B158" s="402"/>
      <c r="C158" s="402"/>
      <c r="D158" s="402"/>
      <c r="E158" s="402"/>
      <c r="F158" s="402"/>
      <c r="G158" s="402"/>
      <c r="H158" s="402"/>
      <c r="I158" s="402"/>
    </row>
    <row r="159" ht="15.75" customHeight="1">
      <c r="A159" s="402"/>
      <c r="B159" s="402"/>
      <c r="C159" s="402"/>
      <c r="D159" s="402"/>
      <c r="E159" s="402"/>
      <c r="F159" s="402"/>
      <c r="G159" s="402"/>
      <c r="H159" s="402"/>
      <c r="I159" s="402"/>
    </row>
    <row r="160" ht="15.75" customHeight="1">
      <c r="A160" s="402"/>
      <c r="B160" s="402"/>
      <c r="C160" s="402"/>
      <c r="D160" s="402"/>
      <c r="E160" s="402"/>
      <c r="F160" s="402"/>
      <c r="G160" s="402"/>
      <c r="H160" s="402"/>
      <c r="I160" s="402"/>
    </row>
    <row r="161" ht="15.75" customHeight="1">
      <c r="A161" s="402"/>
      <c r="B161" s="402"/>
      <c r="C161" s="402"/>
      <c r="D161" s="402"/>
      <c r="E161" s="402"/>
      <c r="F161" s="402"/>
      <c r="G161" s="402"/>
      <c r="H161" s="402"/>
      <c r="I161" s="402"/>
    </row>
    <row r="162" ht="15.75" customHeight="1">
      <c r="A162" s="402"/>
      <c r="B162" s="402"/>
      <c r="C162" s="402"/>
      <c r="D162" s="402"/>
      <c r="E162" s="402"/>
      <c r="F162" s="402"/>
      <c r="G162" s="402"/>
      <c r="H162" s="402"/>
      <c r="I162" s="402"/>
    </row>
    <row r="163" ht="15.75" customHeight="1">
      <c r="A163" s="402"/>
      <c r="B163" s="402"/>
      <c r="C163" s="402"/>
      <c r="D163" s="402"/>
      <c r="E163" s="402"/>
      <c r="F163" s="402"/>
      <c r="G163" s="402"/>
      <c r="H163" s="402"/>
      <c r="I163" s="402"/>
    </row>
    <row r="164" ht="15.75" customHeight="1">
      <c r="A164" s="402"/>
      <c r="B164" s="402"/>
      <c r="C164" s="402"/>
      <c r="D164" s="402"/>
      <c r="E164" s="402"/>
      <c r="F164" s="402"/>
      <c r="G164" s="402"/>
      <c r="H164" s="402"/>
      <c r="I164" s="402"/>
    </row>
    <row r="165" ht="15.75" customHeight="1">
      <c r="A165" s="402"/>
      <c r="B165" s="402"/>
      <c r="C165" s="402"/>
      <c r="D165" s="402"/>
      <c r="E165" s="402"/>
      <c r="F165" s="402"/>
      <c r="G165" s="402"/>
      <c r="H165" s="402"/>
      <c r="I165" s="402"/>
    </row>
    <row r="166" ht="15.75" customHeight="1">
      <c r="A166" s="402"/>
      <c r="B166" s="402"/>
      <c r="C166" s="402"/>
      <c r="D166" s="402"/>
      <c r="E166" s="402"/>
      <c r="F166" s="402"/>
      <c r="G166" s="402"/>
      <c r="H166" s="402"/>
      <c r="I166" s="402"/>
    </row>
    <row r="167" ht="15.75" customHeight="1">
      <c r="A167" s="402"/>
      <c r="B167" s="402"/>
      <c r="C167" s="402"/>
      <c r="D167" s="402"/>
      <c r="E167" s="402"/>
      <c r="F167" s="402"/>
      <c r="G167" s="402"/>
      <c r="H167" s="402"/>
      <c r="I167" s="402"/>
    </row>
    <row r="168" ht="15.75" customHeight="1">
      <c r="A168" s="402"/>
      <c r="B168" s="402"/>
      <c r="C168" s="402"/>
      <c r="D168" s="402"/>
      <c r="E168" s="402"/>
      <c r="F168" s="402"/>
      <c r="G168" s="402"/>
      <c r="H168" s="402"/>
      <c r="I168" s="402"/>
    </row>
    <row r="169" ht="15.75" customHeight="1">
      <c r="A169" s="402"/>
      <c r="B169" s="402"/>
      <c r="C169" s="402"/>
      <c r="D169" s="402"/>
      <c r="E169" s="402"/>
      <c r="F169" s="402"/>
      <c r="G169" s="402"/>
      <c r="H169" s="402"/>
      <c r="I169" s="402"/>
    </row>
    <row r="170" ht="15.75" customHeight="1">
      <c r="A170" s="402"/>
      <c r="B170" s="402"/>
      <c r="C170" s="402"/>
      <c r="D170" s="402"/>
      <c r="E170" s="402"/>
      <c r="F170" s="402"/>
      <c r="G170" s="402"/>
      <c r="H170" s="402"/>
      <c r="I170" s="402"/>
    </row>
    <row r="171" ht="15.75" customHeight="1">
      <c r="A171" s="402"/>
      <c r="B171" s="402"/>
      <c r="C171" s="402"/>
      <c r="D171" s="402"/>
      <c r="E171" s="402"/>
      <c r="F171" s="402"/>
      <c r="G171" s="402"/>
      <c r="H171" s="402"/>
      <c r="I171" s="402"/>
    </row>
    <row r="172" ht="15.75" customHeight="1">
      <c r="A172" s="402"/>
      <c r="B172" s="402"/>
      <c r="C172" s="402"/>
      <c r="D172" s="402"/>
      <c r="E172" s="402"/>
      <c r="F172" s="402"/>
      <c r="G172" s="402"/>
      <c r="H172" s="402"/>
      <c r="I172" s="402"/>
    </row>
    <row r="173" ht="15.75" customHeight="1">
      <c r="A173" s="402"/>
      <c r="B173" s="402"/>
      <c r="C173" s="402"/>
      <c r="D173" s="402"/>
      <c r="E173" s="402"/>
      <c r="F173" s="402"/>
      <c r="G173" s="402"/>
      <c r="H173" s="402"/>
      <c r="I173" s="402"/>
    </row>
    <row r="174" ht="15.75" customHeight="1">
      <c r="A174" s="402"/>
      <c r="B174" s="402"/>
      <c r="C174" s="402"/>
      <c r="D174" s="402"/>
      <c r="E174" s="402"/>
      <c r="F174" s="402"/>
      <c r="G174" s="402"/>
      <c r="H174" s="402"/>
      <c r="I174" s="402"/>
    </row>
    <row r="175" ht="15.75" customHeight="1">
      <c r="A175" s="402"/>
      <c r="B175" s="402"/>
      <c r="C175" s="402"/>
      <c r="D175" s="402"/>
      <c r="E175" s="402"/>
      <c r="F175" s="402"/>
      <c r="G175" s="402"/>
      <c r="H175" s="402"/>
      <c r="I175" s="402"/>
    </row>
    <row r="176" ht="15.75" customHeight="1">
      <c r="A176" s="402"/>
      <c r="B176" s="402"/>
      <c r="C176" s="402"/>
      <c r="D176" s="402"/>
      <c r="E176" s="402"/>
      <c r="F176" s="402"/>
      <c r="G176" s="402"/>
      <c r="H176" s="402"/>
      <c r="I176" s="402"/>
    </row>
    <row r="177" ht="15.75" customHeight="1">
      <c r="A177" s="402"/>
      <c r="B177" s="402"/>
      <c r="C177" s="402"/>
      <c r="D177" s="402"/>
      <c r="E177" s="402"/>
      <c r="F177" s="402"/>
      <c r="G177" s="402"/>
      <c r="H177" s="402"/>
      <c r="I177" s="402"/>
    </row>
    <row r="178" ht="15.75" customHeight="1">
      <c r="A178" s="402"/>
      <c r="B178" s="402"/>
      <c r="C178" s="402"/>
      <c r="D178" s="402"/>
      <c r="E178" s="402"/>
      <c r="F178" s="402"/>
      <c r="G178" s="402"/>
      <c r="H178" s="402"/>
      <c r="I178" s="402"/>
    </row>
    <row r="179" ht="15.75" customHeight="1">
      <c r="A179" s="402"/>
      <c r="B179" s="402"/>
      <c r="C179" s="402"/>
      <c r="D179" s="402"/>
      <c r="E179" s="402"/>
      <c r="F179" s="402"/>
      <c r="G179" s="402"/>
      <c r="H179" s="402"/>
      <c r="I179" s="402"/>
    </row>
    <row r="180" ht="15.75" customHeight="1">
      <c r="A180" s="402"/>
      <c r="B180" s="402"/>
      <c r="C180" s="402"/>
      <c r="D180" s="402"/>
      <c r="E180" s="402"/>
      <c r="F180" s="402"/>
      <c r="G180" s="402"/>
      <c r="H180" s="402"/>
      <c r="I180" s="402"/>
    </row>
    <row r="181" ht="15.75" customHeight="1">
      <c r="A181" s="402"/>
      <c r="B181" s="402"/>
      <c r="C181" s="402"/>
      <c r="D181" s="402"/>
      <c r="E181" s="402"/>
      <c r="F181" s="402"/>
      <c r="G181" s="402"/>
      <c r="H181" s="402"/>
      <c r="I181" s="402"/>
    </row>
    <row r="182" ht="15.75" customHeight="1">
      <c r="A182" s="402"/>
      <c r="B182" s="402"/>
      <c r="C182" s="402"/>
      <c r="D182" s="402"/>
      <c r="E182" s="402"/>
      <c r="F182" s="402"/>
      <c r="G182" s="402"/>
      <c r="H182" s="402"/>
      <c r="I182" s="402"/>
    </row>
    <row r="183" ht="15.75" customHeight="1">
      <c r="A183" s="402"/>
      <c r="B183" s="402"/>
      <c r="C183" s="402"/>
      <c r="D183" s="402"/>
      <c r="E183" s="402"/>
      <c r="F183" s="402"/>
      <c r="G183" s="402"/>
      <c r="H183" s="402"/>
      <c r="I183" s="402"/>
    </row>
    <row r="184" ht="15.75" customHeight="1">
      <c r="A184" s="402"/>
      <c r="B184" s="402"/>
      <c r="C184" s="402"/>
      <c r="D184" s="402"/>
      <c r="E184" s="402"/>
      <c r="F184" s="402"/>
      <c r="G184" s="402"/>
      <c r="H184" s="402"/>
      <c r="I184" s="402"/>
    </row>
    <row r="185" ht="15.75" customHeight="1">
      <c r="A185" s="402"/>
      <c r="B185" s="402"/>
      <c r="C185" s="402"/>
      <c r="D185" s="402"/>
      <c r="E185" s="402"/>
      <c r="F185" s="402"/>
      <c r="G185" s="402"/>
      <c r="H185" s="402"/>
      <c r="I185" s="402"/>
    </row>
    <row r="186" ht="15.75" customHeight="1">
      <c r="A186" s="402"/>
      <c r="B186" s="402"/>
      <c r="C186" s="402"/>
      <c r="D186" s="402"/>
      <c r="E186" s="402"/>
      <c r="F186" s="402"/>
      <c r="G186" s="402"/>
      <c r="H186" s="402"/>
      <c r="I186" s="402"/>
    </row>
    <row r="187" ht="15.75" customHeight="1">
      <c r="A187" s="402"/>
      <c r="B187" s="402"/>
      <c r="C187" s="402"/>
      <c r="D187" s="402"/>
      <c r="E187" s="402"/>
      <c r="F187" s="402"/>
      <c r="G187" s="402"/>
      <c r="H187" s="402"/>
      <c r="I187" s="402"/>
    </row>
    <row r="188" ht="15.75" customHeight="1">
      <c r="A188" s="402"/>
      <c r="B188" s="402"/>
      <c r="C188" s="402"/>
      <c r="D188" s="402"/>
      <c r="E188" s="402"/>
      <c r="F188" s="402"/>
      <c r="G188" s="402"/>
      <c r="H188" s="402"/>
      <c r="I188" s="402"/>
    </row>
    <row r="189" ht="15.75" customHeight="1">
      <c r="A189" s="402"/>
      <c r="B189" s="402"/>
      <c r="C189" s="402"/>
      <c r="D189" s="402"/>
      <c r="E189" s="402"/>
      <c r="F189" s="402"/>
      <c r="G189" s="402"/>
      <c r="H189" s="402"/>
      <c r="I189" s="402"/>
    </row>
    <row r="190" ht="15.75" customHeight="1">
      <c r="A190" s="402"/>
      <c r="B190" s="402"/>
      <c r="C190" s="402"/>
      <c r="D190" s="402"/>
      <c r="E190" s="402"/>
      <c r="F190" s="402"/>
      <c r="G190" s="402"/>
      <c r="H190" s="402"/>
      <c r="I190" s="402"/>
    </row>
    <row r="191" ht="15.75" customHeight="1">
      <c r="A191" s="402"/>
      <c r="B191" s="402"/>
      <c r="C191" s="402"/>
      <c r="D191" s="402"/>
      <c r="E191" s="402"/>
      <c r="F191" s="402"/>
      <c r="G191" s="402"/>
      <c r="H191" s="402"/>
      <c r="I191" s="402"/>
    </row>
    <row r="192" ht="15.75" customHeight="1">
      <c r="A192" s="402"/>
      <c r="B192" s="402"/>
      <c r="C192" s="402"/>
      <c r="D192" s="402"/>
      <c r="E192" s="402"/>
      <c r="F192" s="402"/>
      <c r="G192" s="402"/>
      <c r="H192" s="402"/>
      <c r="I192" s="402"/>
    </row>
    <row r="193" ht="15.75" customHeight="1">
      <c r="A193" s="402"/>
      <c r="B193" s="402"/>
      <c r="C193" s="402"/>
      <c r="D193" s="402"/>
      <c r="E193" s="402"/>
      <c r="F193" s="402"/>
      <c r="G193" s="402"/>
      <c r="H193" s="402"/>
      <c r="I193" s="402"/>
    </row>
    <row r="194" ht="15.75" customHeight="1">
      <c r="A194" s="402"/>
      <c r="B194" s="402"/>
      <c r="C194" s="402"/>
      <c r="D194" s="402"/>
      <c r="E194" s="402"/>
      <c r="F194" s="402"/>
      <c r="G194" s="402"/>
      <c r="H194" s="402"/>
      <c r="I194" s="402"/>
    </row>
    <row r="195" ht="15.75" customHeight="1">
      <c r="A195" s="402"/>
      <c r="B195" s="402"/>
      <c r="C195" s="402"/>
      <c r="D195" s="402"/>
      <c r="E195" s="402"/>
      <c r="F195" s="402"/>
      <c r="G195" s="402"/>
      <c r="H195" s="402"/>
      <c r="I195" s="402"/>
    </row>
    <row r="196" ht="15.75" customHeight="1">
      <c r="A196" s="402"/>
      <c r="B196" s="402"/>
      <c r="C196" s="402"/>
      <c r="D196" s="402"/>
      <c r="E196" s="402"/>
      <c r="F196" s="402"/>
      <c r="G196" s="402"/>
      <c r="H196" s="402"/>
      <c r="I196" s="402"/>
    </row>
    <row r="197" ht="15.75" customHeight="1">
      <c r="A197" s="402"/>
      <c r="B197" s="402"/>
      <c r="C197" s="402"/>
      <c r="D197" s="402"/>
      <c r="E197" s="402"/>
      <c r="F197" s="402"/>
      <c r="G197" s="402"/>
      <c r="H197" s="402"/>
      <c r="I197" s="402"/>
    </row>
    <row r="198" ht="15.75" customHeight="1">
      <c r="A198" s="402"/>
      <c r="B198" s="402"/>
      <c r="C198" s="402"/>
      <c r="D198" s="402"/>
      <c r="E198" s="402"/>
      <c r="F198" s="402"/>
      <c r="G198" s="402"/>
      <c r="H198" s="402"/>
      <c r="I198" s="402"/>
    </row>
    <row r="199" ht="15.75" customHeight="1">
      <c r="A199" s="402"/>
      <c r="B199" s="402"/>
      <c r="C199" s="402"/>
      <c r="D199" s="402"/>
      <c r="E199" s="402"/>
      <c r="F199" s="402"/>
      <c r="G199" s="402"/>
      <c r="H199" s="402"/>
      <c r="I199" s="402"/>
    </row>
    <row r="200" ht="15.75" customHeight="1">
      <c r="A200" s="402"/>
      <c r="B200" s="402"/>
      <c r="C200" s="402"/>
      <c r="D200" s="402"/>
      <c r="E200" s="402"/>
      <c r="F200" s="402"/>
      <c r="G200" s="402"/>
      <c r="H200" s="402"/>
      <c r="I200" s="402"/>
    </row>
    <row r="201" ht="15.75" customHeight="1">
      <c r="A201" s="402"/>
      <c r="B201" s="402"/>
      <c r="C201" s="402"/>
      <c r="D201" s="402"/>
      <c r="E201" s="402"/>
      <c r="F201" s="402"/>
      <c r="G201" s="402"/>
      <c r="H201" s="402"/>
      <c r="I201" s="402"/>
    </row>
    <row r="202" ht="15.75" customHeight="1">
      <c r="A202" s="402"/>
      <c r="B202" s="402"/>
      <c r="C202" s="402"/>
      <c r="D202" s="402"/>
      <c r="E202" s="402"/>
      <c r="F202" s="402"/>
      <c r="G202" s="402"/>
      <c r="H202" s="402"/>
      <c r="I202" s="402"/>
    </row>
    <row r="203" ht="15.75" customHeight="1">
      <c r="A203" s="402"/>
      <c r="B203" s="402"/>
      <c r="C203" s="402"/>
      <c r="D203" s="402"/>
      <c r="E203" s="402"/>
      <c r="F203" s="402"/>
      <c r="G203" s="402"/>
      <c r="H203" s="402"/>
      <c r="I203" s="402"/>
    </row>
    <row r="204" ht="15.75" customHeight="1">
      <c r="A204" s="402"/>
      <c r="B204" s="402"/>
      <c r="C204" s="402"/>
      <c r="D204" s="402"/>
      <c r="E204" s="402"/>
      <c r="F204" s="402"/>
      <c r="G204" s="402"/>
      <c r="H204" s="402"/>
      <c r="I204" s="402"/>
    </row>
    <row r="205" ht="15.75" customHeight="1">
      <c r="A205" s="402"/>
      <c r="B205" s="402"/>
      <c r="C205" s="402"/>
      <c r="D205" s="402"/>
      <c r="E205" s="402"/>
      <c r="F205" s="402"/>
      <c r="G205" s="402"/>
      <c r="H205" s="402"/>
      <c r="I205" s="402"/>
    </row>
    <row r="206" ht="15.75" customHeight="1">
      <c r="A206" s="402"/>
      <c r="B206" s="402"/>
      <c r="C206" s="402"/>
      <c r="D206" s="402"/>
      <c r="E206" s="402"/>
      <c r="F206" s="402"/>
      <c r="G206" s="402"/>
      <c r="H206" s="402"/>
      <c r="I206" s="402"/>
    </row>
    <row r="207" ht="15.75" customHeight="1">
      <c r="A207" s="402"/>
      <c r="B207" s="402"/>
      <c r="C207" s="402"/>
      <c r="D207" s="402"/>
      <c r="E207" s="402"/>
      <c r="F207" s="402"/>
      <c r="G207" s="402"/>
      <c r="H207" s="402"/>
      <c r="I207" s="402"/>
    </row>
    <row r="208" ht="15.75" customHeight="1">
      <c r="A208" s="402"/>
      <c r="B208" s="402"/>
      <c r="C208" s="402"/>
      <c r="D208" s="402"/>
      <c r="E208" s="402"/>
      <c r="F208" s="402"/>
      <c r="G208" s="402"/>
      <c r="H208" s="402"/>
      <c r="I208" s="402"/>
    </row>
    <row r="209" ht="15.75" customHeight="1">
      <c r="A209" s="402"/>
      <c r="B209" s="402"/>
      <c r="C209" s="402"/>
      <c r="D209" s="402"/>
      <c r="E209" s="402"/>
      <c r="F209" s="402"/>
      <c r="G209" s="402"/>
      <c r="H209" s="402"/>
      <c r="I209" s="402"/>
    </row>
    <row r="210" ht="15.75" customHeight="1">
      <c r="A210" s="402"/>
      <c r="B210" s="402"/>
      <c r="C210" s="402"/>
      <c r="D210" s="402"/>
      <c r="E210" s="402"/>
      <c r="F210" s="402"/>
      <c r="G210" s="402"/>
      <c r="H210" s="402"/>
      <c r="I210" s="402"/>
    </row>
    <row r="211" ht="15.75" customHeight="1">
      <c r="A211" s="402"/>
      <c r="B211" s="402"/>
      <c r="C211" s="402"/>
      <c r="D211" s="402"/>
      <c r="E211" s="402"/>
      <c r="F211" s="402"/>
      <c r="G211" s="402"/>
      <c r="H211" s="402"/>
      <c r="I211" s="402"/>
    </row>
    <row r="212" ht="15.75" customHeight="1">
      <c r="A212" s="402"/>
      <c r="B212" s="402"/>
      <c r="C212" s="402"/>
      <c r="D212" s="402"/>
      <c r="E212" s="402"/>
      <c r="F212" s="402"/>
      <c r="G212" s="402"/>
      <c r="H212" s="402"/>
      <c r="I212" s="402"/>
    </row>
    <row r="213" ht="15.75" customHeight="1">
      <c r="A213" s="402"/>
      <c r="B213" s="402"/>
      <c r="C213" s="402"/>
      <c r="D213" s="402"/>
      <c r="E213" s="402"/>
      <c r="F213" s="402"/>
      <c r="G213" s="402"/>
      <c r="H213" s="402"/>
      <c r="I213" s="402"/>
    </row>
    <row r="214" ht="15.75" customHeight="1">
      <c r="A214" s="402"/>
      <c r="B214" s="402"/>
      <c r="C214" s="402"/>
      <c r="D214" s="402"/>
      <c r="E214" s="402"/>
      <c r="F214" s="402"/>
      <c r="G214" s="402"/>
      <c r="H214" s="402"/>
      <c r="I214" s="402"/>
    </row>
    <row r="215" ht="15.75" customHeight="1">
      <c r="A215" s="402"/>
      <c r="B215" s="402"/>
      <c r="C215" s="402"/>
      <c r="D215" s="402"/>
      <c r="E215" s="402"/>
      <c r="F215" s="402"/>
      <c r="G215" s="402"/>
      <c r="H215" s="402"/>
      <c r="I215" s="402"/>
    </row>
    <row r="216" ht="15.75" customHeight="1">
      <c r="A216" s="402"/>
      <c r="B216" s="402"/>
      <c r="C216" s="402"/>
      <c r="D216" s="402"/>
      <c r="E216" s="402"/>
      <c r="F216" s="402"/>
      <c r="G216" s="402"/>
      <c r="H216" s="402"/>
      <c r="I216" s="402"/>
    </row>
    <row r="217" ht="15.75" customHeight="1">
      <c r="A217" s="402"/>
      <c r="B217" s="402"/>
      <c r="C217" s="402"/>
      <c r="D217" s="402"/>
      <c r="E217" s="402"/>
      <c r="F217" s="402"/>
      <c r="G217" s="402"/>
      <c r="H217" s="402"/>
      <c r="I217" s="402"/>
    </row>
    <row r="218" ht="15.75" customHeight="1">
      <c r="A218" s="402"/>
      <c r="B218" s="402"/>
      <c r="C218" s="402"/>
      <c r="D218" s="402"/>
      <c r="E218" s="402"/>
      <c r="F218" s="402"/>
      <c r="G218" s="402"/>
      <c r="H218" s="402"/>
      <c r="I218" s="402"/>
    </row>
    <row r="219" ht="15.75" customHeight="1">
      <c r="A219" s="402"/>
      <c r="B219" s="402"/>
      <c r="C219" s="402"/>
      <c r="D219" s="402"/>
      <c r="E219" s="402"/>
      <c r="F219" s="402"/>
      <c r="G219" s="402"/>
      <c r="H219" s="402"/>
      <c r="I219" s="402"/>
    </row>
    <row r="220" ht="15.75" customHeight="1">
      <c r="A220" s="402"/>
      <c r="B220" s="402"/>
      <c r="C220" s="402"/>
      <c r="D220" s="402"/>
      <c r="E220" s="402"/>
      <c r="F220" s="402"/>
      <c r="G220" s="402"/>
      <c r="H220" s="402"/>
      <c r="I220" s="402"/>
    </row>
    <row r="221" ht="15.75" customHeight="1">
      <c r="A221" s="402"/>
      <c r="B221" s="402"/>
      <c r="C221" s="402"/>
      <c r="D221" s="402"/>
      <c r="E221" s="402"/>
      <c r="F221" s="402"/>
      <c r="G221" s="402"/>
      <c r="H221" s="402"/>
      <c r="I221" s="402"/>
    </row>
    <row r="222" ht="15.75" customHeight="1">
      <c r="A222" s="402"/>
      <c r="B222" s="402"/>
      <c r="C222" s="402"/>
      <c r="D222" s="402"/>
      <c r="E222" s="402"/>
      <c r="F222" s="402"/>
      <c r="G222" s="402"/>
      <c r="H222" s="402"/>
      <c r="I222" s="402"/>
    </row>
    <row r="223" ht="15.75" customHeight="1">
      <c r="A223" s="402"/>
      <c r="B223" s="402"/>
      <c r="C223" s="402"/>
      <c r="D223" s="402"/>
      <c r="E223" s="402"/>
      <c r="F223" s="402"/>
      <c r="G223" s="402"/>
      <c r="H223" s="402"/>
      <c r="I223" s="402"/>
    </row>
    <row r="224" ht="15.75" customHeight="1">
      <c r="A224" s="402"/>
      <c r="B224" s="402"/>
      <c r="C224" s="402"/>
      <c r="D224" s="402"/>
      <c r="E224" s="402"/>
      <c r="F224" s="402"/>
      <c r="G224" s="402"/>
      <c r="H224" s="402"/>
      <c r="I224" s="402"/>
    </row>
    <row r="225" ht="15.75" customHeight="1">
      <c r="A225" s="402"/>
      <c r="B225" s="402"/>
      <c r="C225" s="402"/>
      <c r="D225" s="402"/>
      <c r="E225" s="402"/>
      <c r="F225" s="402"/>
      <c r="G225" s="402"/>
      <c r="H225" s="402"/>
      <c r="I225" s="402"/>
    </row>
    <row r="226" ht="15.75" customHeight="1">
      <c r="A226" s="402"/>
      <c r="B226" s="402"/>
      <c r="C226" s="402"/>
      <c r="D226" s="402"/>
      <c r="E226" s="402"/>
      <c r="F226" s="402"/>
      <c r="G226" s="402"/>
      <c r="H226" s="402"/>
      <c r="I226" s="402"/>
    </row>
    <row r="227" ht="15.75" customHeight="1">
      <c r="A227" s="402"/>
      <c r="B227" s="402"/>
      <c r="C227" s="402"/>
      <c r="D227" s="402"/>
      <c r="E227" s="402"/>
      <c r="F227" s="402"/>
      <c r="G227" s="402"/>
      <c r="H227" s="402"/>
      <c r="I227" s="402"/>
    </row>
    <row r="228" ht="15.75" customHeight="1">
      <c r="A228" s="402"/>
      <c r="B228" s="402"/>
      <c r="C228" s="402"/>
      <c r="D228" s="402"/>
      <c r="E228" s="402"/>
      <c r="F228" s="402"/>
      <c r="G228" s="402"/>
      <c r="H228" s="402"/>
      <c r="I228" s="402"/>
    </row>
    <row r="229" ht="15.75" customHeight="1">
      <c r="A229" s="402"/>
      <c r="B229" s="402"/>
      <c r="C229" s="402"/>
      <c r="D229" s="402"/>
      <c r="E229" s="402"/>
      <c r="F229" s="402"/>
      <c r="G229" s="402"/>
      <c r="H229" s="402"/>
      <c r="I229" s="402"/>
    </row>
    <row r="230" ht="15.75" customHeight="1">
      <c r="A230" s="402"/>
      <c r="B230" s="402"/>
      <c r="C230" s="402"/>
      <c r="D230" s="402"/>
      <c r="E230" s="402"/>
      <c r="F230" s="402"/>
      <c r="G230" s="402"/>
      <c r="H230" s="402"/>
      <c r="I230" s="402"/>
    </row>
    <row r="231" ht="15.75" customHeight="1">
      <c r="A231" s="402"/>
      <c r="B231" s="402"/>
      <c r="C231" s="402"/>
      <c r="D231" s="402"/>
      <c r="E231" s="402"/>
      <c r="F231" s="402"/>
      <c r="G231" s="402"/>
      <c r="H231" s="402"/>
      <c r="I231" s="402"/>
    </row>
    <row r="232" ht="15.75" customHeight="1">
      <c r="A232" s="402"/>
      <c r="B232" s="402"/>
      <c r="C232" s="402"/>
      <c r="D232" s="402"/>
      <c r="E232" s="402"/>
      <c r="F232" s="402"/>
      <c r="G232" s="402"/>
      <c r="H232" s="402"/>
      <c r="I232" s="402"/>
    </row>
    <row r="233" ht="15.75" customHeight="1">
      <c r="A233" s="402"/>
      <c r="B233" s="402"/>
      <c r="C233" s="402"/>
      <c r="D233" s="402"/>
      <c r="E233" s="402"/>
      <c r="F233" s="402"/>
      <c r="G233" s="402"/>
      <c r="H233" s="402"/>
      <c r="I233" s="402"/>
    </row>
    <row r="234" ht="15.75" customHeight="1">
      <c r="A234" s="402"/>
      <c r="B234" s="402"/>
      <c r="C234" s="402"/>
      <c r="D234" s="402"/>
      <c r="E234" s="402"/>
      <c r="F234" s="402"/>
      <c r="G234" s="402"/>
      <c r="H234" s="402"/>
      <c r="I234" s="402"/>
    </row>
    <row r="235" ht="15.75" customHeight="1">
      <c r="A235" s="402"/>
      <c r="B235" s="402"/>
      <c r="C235" s="402"/>
      <c r="D235" s="402"/>
      <c r="E235" s="402"/>
      <c r="F235" s="402"/>
      <c r="G235" s="402"/>
      <c r="H235" s="402"/>
      <c r="I235" s="402"/>
    </row>
    <row r="236" ht="15.75" customHeight="1">
      <c r="A236" s="402"/>
      <c r="B236" s="402"/>
      <c r="C236" s="402"/>
      <c r="D236" s="402"/>
      <c r="E236" s="402"/>
      <c r="F236" s="402"/>
      <c r="G236" s="402"/>
      <c r="H236" s="402"/>
      <c r="I236" s="402"/>
    </row>
    <row r="237" ht="15.75" customHeight="1">
      <c r="A237" s="402"/>
      <c r="B237" s="402"/>
      <c r="C237" s="402"/>
      <c r="D237" s="402"/>
      <c r="E237" s="402"/>
      <c r="F237" s="402"/>
      <c r="G237" s="402"/>
      <c r="H237" s="402"/>
      <c r="I237" s="402"/>
    </row>
    <row r="238" ht="15.75" customHeight="1">
      <c r="A238" s="402"/>
      <c r="B238" s="402"/>
      <c r="C238" s="402"/>
      <c r="D238" s="402"/>
      <c r="E238" s="402"/>
      <c r="F238" s="402"/>
      <c r="G238" s="402"/>
      <c r="H238" s="402"/>
      <c r="I238" s="402"/>
    </row>
    <row r="239" ht="15.75" customHeight="1">
      <c r="A239" s="402"/>
      <c r="B239" s="402"/>
      <c r="C239" s="402"/>
      <c r="D239" s="402"/>
      <c r="E239" s="402"/>
      <c r="F239" s="402"/>
      <c r="G239" s="402"/>
      <c r="H239" s="402"/>
      <c r="I239" s="402"/>
    </row>
    <row r="240" ht="15.75" customHeight="1">
      <c r="A240" s="402"/>
      <c r="B240" s="402"/>
      <c r="C240" s="402"/>
      <c r="D240" s="402"/>
      <c r="E240" s="402"/>
      <c r="F240" s="402"/>
      <c r="G240" s="402"/>
      <c r="H240" s="402"/>
      <c r="I240" s="402"/>
    </row>
    <row r="241" ht="15.75" customHeight="1">
      <c r="A241" s="402"/>
      <c r="B241" s="402"/>
      <c r="C241" s="402"/>
      <c r="D241" s="402"/>
      <c r="E241" s="402"/>
      <c r="F241" s="402"/>
      <c r="G241" s="402"/>
      <c r="H241" s="402"/>
      <c r="I241" s="402"/>
    </row>
    <row r="242" ht="15.75" customHeight="1">
      <c r="A242" s="402"/>
      <c r="B242" s="402"/>
      <c r="C242" s="402"/>
      <c r="D242" s="402"/>
      <c r="E242" s="402"/>
      <c r="F242" s="402"/>
      <c r="G242" s="402"/>
      <c r="H242" s="402"/>
      <c r="I242" s="402"/>
    </row>
    <row r="243" ht="15.75" customHeight="1">
      <c r="A243" s="402"/>
      <c r="B243" s="402"/>
      <c r="C243" s="402"/>
      <c r="D243" s="402"/>
      <c r="E243" s="402"/>
      <c r="F243" s="402"/>
      <c r="G243" s="402"/>
      <c r="H243" s="402"/>
      <c r="I243" s="402"/>
    </row>
    <row r="244" ht="15.75" customHeight="1">
      <c r="A244" s="402"/>
      <c r="B244" s="402"/>
      <c r="C244" s="402"/>
      <c r="D244" s="402"/>
      <c r="E244" s="402"/>
      <c r="F244" s="402"/>
      <c r="G244" s="402"/>
      <c r="H244" s="402"/>
      <c r="I244" s="402"/>
    </row>
    <row r="245" ht="15.75" customHeight="1">
      <c r="A245" s="402"/>
      <c r="B245" s="402"/>
      <c r="C245" s="402"/>
      <c r="D245" s="402"/>
      <c r="E245" s="402"/>
      <c r="F245" s="402"/>
      <c r="G245" s="402"/>
      <c r="H245" s="402"/>
      <c r="I245" s="402"/>
    </row>
    <row r="246" ht="15.75" customHeight="1">
      <c r="A246" s="402"/>
      <c r="B246" s="402"/>
      <c r="C246" s="402"/>
      <c r="D246" s="402"/>
      <c r="E246" s="402"/>
      <c r="F246" s="402"/>
      <c r="G246" s="402"/>
      <c r="H246" s="402"/>
      <c r="I246" s="402"/>
    </row>
    <row r="247" ht="15.75" customHeight="1">
      <c r="A247" s="402"/>
      <c r="B247" s="402"/>
      <c r="C247" s="402"/>
      <c r="D247" s="402"/>
      <c r="E247" s="402"/>
      <c r="F247" s="402"/>
      <c r="G247" s="402"/>
      <c r="H247" s="402"/>
      <c r="I247" s="402"/>
    </row>
    <row r="248" ht="15.75" customHeight="1">
      <c r="A248" s="402"/>
      <c r="B248" s="402"/>
      <c r="C248" s="402"/>
      <c r="D248" s="402"/>
      <c r="E248" s="402"/>
      <c r="F248" s="402"/>
      <c r="G248" s="402"/>
      <c r="H248" s="402"/>
      <c r="I248" s="402"/>
    </row>
    <row r="249" ht="15.75" customHeight="1">
      <c r="A249" s="402"/>
      <c r="B249" s="402"/>
      <c r="C249" s="402"/>
      <c r="D249" s="402"/>
      <c r="E249" s="402"/>
      <c r="F249" s="402"/>
      <c r="G249" s="402"/>
      <c r="H249" s="402"/>
      <c r="I249" s="402"/>
    </row>
    <row r="250" ht="15.75" customHeight="1">
      <c r="A250" s="402"/>
      <c r="B250" s="402"/>
      <c r="C250" s="402"/>
      <c r="D250" s="402"/>
      <c r="E250" s="402"/>
      <c r="F250" s="402"/>
      <c r="G250" s="402"/>
      <c r="H250" s="402"/>
      <c r="I250" s="402"/>
    </row>
    <row r="251" ht="15.75" customHeight="1">
      <c r="A251" s="402"/>
      <c r="B251" s="402"/>
      <c r="C251" s="402"/>
      <c r="D251" s="402"/>
      <c r="E251" s="402"/>
      <c r="F251" s="402"/>
      <c r="G251" s="402"/>
      <c r="H251" s="402"/>
      <c r="I251" s="402"/>
    </row>
    <row r="252" ht="15.75" customHeight="1">
      <c r="A252" s="402"/>
      <c r="B252" s="402"/>
      <c r="C252" s="402"/>
      <c r="D252" s="402"/>
      <c r="E252" s="402"/>
      <c r="F252" s="402"/>
      <c r="G252" s="402"/>
      <c r="H252" s="402"/>
      <c r="I252" s="402"/>
    </row>
    <row r="253" ht="15.75" customHeight="1">
      <c r="A253" s="402"/>
      <c r="B253" s="402"/>
      <c r="C253" s="402"/>
      <c r="D253" s="402"/>
      <c r="E253" s="402"/>
      <c r="F253" s="402"/>
      <c r="G253" s="402"/>
      <c r="H253" s="402"/>
      <c r="I253" s="402"/>
    </row>
    <row r="254" ht="15.75" customHeight="1">
      <c r="A254" s="402"/>
      <c r="B254" s="402"/>
      <c r="C254" s="402"/>
      <c r="D254" s="402"/>
      <c r="E254" s="402"/>
      <c r="F254" s="402"/>
      <c r="G254" s="402"/>
      <c r="H254" s="402"/>
      <c r="I254" s="402"/>
    </row>
    <row r="255" ht="15.75" customHeight="1">
      <c r="A255" s="402"/>
      <c r="B255" s="402"/>
      <c r="C255" s="402"/>
      <c r="D255" s="402"/>
      <c r="E255" s="402"/>
      <c r="F255" s="402"/>
      <c r="G255" s="402"/>
      <c r="H255" s="402"/>
      <c r="I255" s="402"/>
    </row>
    <row r="256" ht="15.75" customHeight="1">
      <c r="A256" s="402"/>
      <c r="B256" s="402"/>
      <c r="C256" s="402"/>
      <c r="D256" s="402"/>
      <c r="E256" s="402"/>
      <c r="F256" s="402"/>
      <c r="G256" s="402"/>
      <c r="H256" s="402"/>
      <c r="I256" s="402"/>
    </row>
    <row r="257" ht="15.75" customHeight="1">
      <c r="A257" s="402"/>
      <c r="B257" s="402"/>
      <c r="C257" s="402"/>
      <c r="D257" s="402"/>
      <c r="E257" s="402"/>
      <c r="F257" s="402"/>
      <c r="G257" s="402"/>
      <c r="H257" s="402"/>
      <c r="I257" s="402"/>
    </row>
    <row r="258" ht="15.75" customHeight="1">
      <c r="A258" s="402"/>
      <c r="B258" s="402"/>
      <c r="C258" s="402"/>
      <c r="D258" s="402"/>
      <c r="E258" s="402"/>
      <c r="F258" s="402"/>
      <c r="G258" s="402"/>
      <c r="H258" s="402"/>
      <c r="I258" s="402"/>
    </row>
    <row r="259" ht="15.75" customHeight="1">
      <c r="A259" s="402"/>
      <c r="B259" s="402"/>
      <c r="C259" s="402"/>
      <c r="D259" s="402"/>
      <c r="E259" s="402"/>
      <c r="F259" s="402"/>
      <c r="G259" s="402"/>
      <c r="H259" s="402"/>
      <c r="I259" s="402"/>
    </row>
    <row r="260" ht="15.75" customHeight="1">
      <c r="A260" s="402"/>
      <c r="B260" s="402"/>
      <c r="C260" s="402"/>
      <c r="D260" s="402"/>
      <c r="E260" s="402"/>
      <c r="F260" s="402"/>
      <c r="G260" s="402"/>
      <c r="H260" s="402"/>
      <c r="I260" s="402"/>
    </row>
    <row r="261" ht="15.75" customHeight="1">
      <c r="A261" s="402"/>
      <c r="B261" s="402"/>
      <c r="C261" s="402"/>
      <c r="D261" s="402"/>
      <c r="E261" s="402"/>
      <c r="F261" s="402"/>
      <c r="G261" s="402"/>
      <c r="H261" s="402"/>
      <c r="I261" s="402"/>
    </row>
    <row r="262" ht="15.75" customHeight="1">
      <c r="A262" s="402"/>
      <c r="B262" s="402"/>
      <c r="C262" s="402"/>
      <c r="D262" s="402"/>
      <c r="E262" s="402"/>
      <c r="F262" s="402"/>
      <c r="G262" s="402"/>
      <c r="H262" s="402"/>
      <c r="I262" s="402"/>
    </row>
    <row r="263" ht="15.75" customHeight="1">
      <c r="A263" s="402"/>
      <c r="B263" s="402"/>
      <c r="C263" s="402"/>
      <c r="D263" s="402"/>
      <c r="E263" s="402"/>
      <c r="F263" s="402"/>
      <c r="G263" s="402"/>
      <c r="H263" s="402"/>
      <c r="I263" s="402"/>
    </row>
    <row r="264" ht="15.75" customHeight="1">
      <c r="A264" s="402"/>
      <c r="B264" s="402"/>
      <c r="C264" s="402"/>
      <c r="D264" s="402"/>
      <c r="E264" s="402"/>
      <c r="F264" s="402"/>
      <c r="G264" s="402"/>
      <c r="H264" s="402"/>
      <c r="I264" s="402"/>
    </row>
    <row r="265" ht="15.75" customHeight="1">
      <c r="A265" s="402"/>
      <c r="B265" s="402"/>
      <c r="C265" s="402"/>
      <c r="D265" s="402"/>
      <c r="E265" s="402"/>
      <c r="F265" s="402"/>
      <c r="G265" s="402"/>
      <c r="H265" s="402"/>
      <c r="I265" s="402"/>
    </row>
    <row r="266" ht="15.75" customHeight="1">
      <c r="A266" s="402"/>
      <c r="B266" s="402"/>
      <c r="C266" s="402"/>
      <c r="D266" s="402"/>
      <c r="E266" s="402"/>
      <c r="F266" s="402"/>
      <c r="G266" s="402"/>
      <c r="H266" s="402"/>
      <c r="I266" s="402"/>
    </row>
    <row r="267" ht="15.75" customHeight="1">
      <c r="A267" s="402"/>
      <c r="B267" s="402"/>
      <c r="C267" s="402"/>
      <c r="D267" s="402"/>
      <c r="E267" s="402"/>
      <c r="F267" s="402"/>
      <c r="G267" s="402"/>
      <c r="H267" s="402"/>
      <c r="I267" s="402"/>
    </row>
    <row r="268" ht="15.75" customHeight="1">
      <c r="A268" s="402"/>
      <c r="B268" s="402"/>
      <c r="C268" s="402"/>
      <c r="D268" s="402"/>
      <c r="E268" s="402"/>
      <c r="F268" s="402"/>
      <c r="G268" s="402"/>
      <c r="H268" s="402"/>
      <c r="I268" s="402"/>
    </row>
    <row r="269" ht="15.75" customHeight="1">
      <c r="A269" s="402"/>
      <c r="B269" s="402"/>
      <c r="C269" s="402"/>
      <c r="D269" s="402"/>
      <c r="E269" s="402"/>
      <c r="F269" s="402"/>
      <c r="G269" s="402"/>
      <c r="H269" s="402"/>
      <c r="I269" s="402"/>
    </row>
    <row r="270" ht="15.75" customHeight="1">
      <c r="A270" s="402"/>
      <c r="B270" s="402"/>
      <c r="C270" s="402"/>
      <c r="D270" s="402"/>
      <c r="E270" s="402"/>
      <c r="F270" s="402"/>
      <c r="G270" s="402"/>
      <c r="H270" s="402"/>
      <c r="I270" s="402"/>
    </row>
    <row r="271" ht="15.75" customHeight="1">
      <c r="A271" s="402"/>
      <c r="B271" s="402"/>
      <c r="C271" s="402"/>
      <c r="D271" s="402"/>
      <c r="E271" s="402"/>
      <c r="F271" s="402"/>
      <c r="G271" s="402"/>
      <c r="H271" s="402"/>
      <c r="I271" s="402"/>
    </row>
    <row r="272" ht="15.75" customHeight="1">
      <c r="A272" s="402"/>
      <c r="B272" s="402"/>
      <c r="C272" s="402"/>
      <c r="D272" s="402"/>
      <c r="E272" s="402"/>
      <c r="F272" s="402"/>
      <c r="G272" s="402"/>
      <c r="H272" s="402"/>
      <c r="I272" s="402"/>
    </row>
    <row r="273" ht="15.75" customHeight="1">
      <c r="A273" s="402"/>
      <c r="B273" s="402"/>
      <c r="C273" s="402"/>
      <c r="D273" s="402"/>
      <c r="E273" s="402"/>
      <c r="F273" s="402"/>
      <c r="G273" s="402"/>
      <c r="H273" s="402"/>
      <c r="I273" s="402"/>
    </row>
    <row r="274" ht="15.75" customHeight="1">
      <c r="A274" s="402"/>
      <c r="B274" s="402"/>
      <c r="C274" s="402"/>
      <c r="D274" s="402"/>
      <c r="E274" s="402"/>
      <c r="F274" s="402"/>
      <c r="G274" s="402"/>
      <c r="H274" s="402"/>
      <c r="I274" s="402"/>
    </row>
    <row r="275" ht="15.75" customHeight="1">
      <c r="A275" s="402"/>
      <c r="B275" s="402"/>
      <c r="C275" s="402"/>
      <c r="D275" s="402"/>
      <c r="E275" s="402"/>
      <c r="F275" s="402"/>
      <c r="G275" s="402"/>
      <c r="H275" s="402"/>
      <c r="I275" s="402"/>
    </row>
    <row r="276" ht="15.75" customHeight="1">
      <c r="A276" s="402"/>
      <c r="B276" s="402"/>
      <c r="C276" s="402"/>
      <c r="D276" s="402"/>
      <c r="E276" s="402"/>
      <c r="F276" s="402"/>
      <c r="G276" s="402"/>
      <c r="H276" s="402"/>
      <c r="I276" s="402"/>
    </row>
    <row r="277" ht="15.75" customHeight="1">
      <c r="A277" s="402"/>
      <c r="B277" s="402"/>
      <c r="C277" s="402"/>
      <c r="D277" s="402"/>
      <c r="E277" s="402"/>
      <c r="F277" s="402"/>
      <c r="G277" s="402"/>
      <c r="H277" s="402"/>
      <c r="I277" s="402"/>
    </row>
    <row r="278" ht="15.75" customHeight="1">
      <c r="A278" s="402"/>
      <c r="B278" s="402"/>
      <c r="C278" s="402"/>
      <c r="D278" s="402"/>
      <c r="E278" s="402"/>
      <c r="F278" s="402"/>
      <c r="G278" s="402"/>
      <c r="H278" s="402"/>
      <c r="I278" s="402"/>
    </row>
    <row r="279" ht="15.75" customHeight="1">
      <c r="A279" s="402"/>
      <c r="B279" s="402"/>
      <c r="C279" s="402"/>
      <c r="D279" s="402"/>
      <c r="E279" s="402"/>
      <c r="F279" s="402"/>
      <c r="G279" s="402"/>
      <c r="H279" s="402"/>
      <c r="I279" s="402"/>
    </row>
    <row r="280" ht="15.75" customHeight="1">
      <c r="A280" s="402"/>
      <c r="B280" s="402"/>
      <c r="C280" s="402"/>
      <c r="D280" s="402"/>
      <c r="E280" s="402"/>
      <c r="F280" s="402"/>
      <c r="G280" s="402"/>
      <c r="H280" s="402"/>
      <c r="I280" s="402"/>
    </row>
    <row r="281" ht="15.75" customHeight="1">
      <c r="A281" s="402"/>
      <c r="B281" s="402"/>
      <c r="C281" s="402"/>
      <c r="D281" s="402"/>
      <c r="E281" s="402"/>
      <c r="F281" s="402"/>
      <c r="G281" s="402"/>
      <c r="H281" s="402"/>
      <c r="I281" s="402"/>
    </row>
    <row r="282" ht="15.75" customHeight="1">
      <c r="A282" s="402"/>
      <c r="B282" s="402"/>
      <c r="C282" s="402"/>
      <c r="D282" s="402"/>
      <c r="E282" s="402"/>
      <c r="F282" s="402"/>
      <c r="G282" s="402"/>
      <c r="H282" s="402"/>
      <c r="I282" s="402"/>
    </row>
    <row r="283" ht="15.75" customHeight="1">
      <c r="A283" s="402"/>
      <c r="B283" s="402"/>
      <c r="C283" s="402"/>
      <c r="D283" s="402"/>
      <c r="E283" s="402"/>
      <c r="F283" s="402"/>
      <c r="G283" s="402"/>
      <c r="H283" s="402"/>
      <c r="I283" s="402"/>
    </row>
    <row r="284" ht="15.75" customHeight="1">
      <c r="A284" s="402"/>
      <c r="B284" s="402"/>
      <c r="C284" s="402"/>
      <c r="D284" s="402"/>
      <c r="E284" s="402"/>
      <c r="F284" s="402"/>
      <c r="G284" s="402"/>
      <c r="H284" s="402"/>
      <c r="I284" s="402"/>
    </row>
    <row r="285" ht="15.75" customHeight="1">
      <c r="A285" s="402"/>
      <c r="B285" s="402"/>
      <c r="C285" s="402"/>
      <c r="D285" s="402"/>
      <c r="E285" s="402"/>
      <c r="F285" s="402"/>
      <c r="G285" s="402"/>
      <c r="H285" s="402"/>
      <c r="I285" s="402"/>
    </row>
    <row r="286" ht="15.75" customHeight="1">
      <c r="A286" s="402"/>
      <c r="B286" s="402"/>
      <c r="C286" s="402"/>
      <c r="D286" s="402"/>
      <c r="E286" s="402"/>
      <c r="F286" s="402"/>
      <c r="G286" s="402"/>
      <c r="H286" s="402"/>
      <c r="I286" s="402"/>
    </row>
    <row r="287" ht="15.75" customHeight="1">
      <c r="A287" s="402"/>
      <c r="B287" s="402"/>
      <c r="C287" s="402"/>
      <c r="D287" s="402"/>
      <c r="E287" s="402"/>
      <c r="F287" s="402"/>
      <c r="G287" s="402"/>
      <c r="H287" s="402"/>
      <c r="I287" s="402"/>
    </row>
    <row r="288" ht="15.75" customHeight="1">
      <c r="A288" s="402"/>
      <c r="B288" s="402"/>
      <c r="C288" s="402"/>
      <c r="D288" s="402"/>
      <c r="E288" s="402"/>
      <c r="F288" s="402"/>
      <c r="G288" s="402"/>
      <c r="H288" s="402"/>
      <c r="I288" s="402"/>
    </row>
    <row r="289" ht="15.75" customHeight="1">
      <c r="A289" s="402"/>
      <c r="B289" s="402"/>
      <c r="C289" s="402"/>
      <c r="D289" s="402"/>
      <c r="E289" s="402"/>
      <c r="F289" s="402"/>
      <c r="G289" s="402"/>
      <c r="H289" s="402"/>
      <c r="I289" s="402"/>
    </row>
    <row r="290" ht="15.75" customHeight="1">
      <c r="A290" s="402"/>
      <c r="B290" s="402"/>
      <c r="C290" s="402"/>
      <c r="D290" s="402"/>
      <c r="E290" s="402"/>
      <c r="F290" s="402"/>
      <c r="G290" s="402"/>
      <c r="H290" s="402"/>
      <c r="I290" s="402"/>
    </row>
    <row r="291" ht="15.75" customHeight="1">
      <c r="A291" s="402"/>
      <c r="B291" s="402"/>
      <c r="C291" s="402"/>
      <c r="D291" s="402"/>
      <c r="E291" s="402"/>
      <c r="F291" s="402"/>
      <c r="G291" s="402"/>
      <c r="H291" s="402"/>
      <c r="I291" s="402"/>
    </row>
    <row r="292" ht="15.75" customHeight="1">
      <c r="A292" s="402"/>
      <c r="B292" s="402"/>
      <c r="C292" s="402"/>
      <c r="D292" s="402"/>
      <c r="E292" s="402"/>
      <c r="F292" s="402"/>
      <c r="G292" s="402"/>
      <c r="H292" s="402"/>
      <c r="I292" s="402"/>
    </row>
    <row r="293" ht="15.75" customHeight="1">
      <c r="A293" s="402"/>
      <c r="B293" s="402"/>
      <c r="C293" s="402"/>
      <c r="D293" s="402"/>
      <c r="E293" s="402"/>
      <c r="F293" s="402"/>
      <c r="G293" s="402"/>
      <c r="H293" s="402"/>
      <c r="I293" s="402"/>
    </row>
    <row r="294" ht="15.75" customHeight="1">
      <c r="A294" s="402"/>
      <c r="B294" s="402"/>
      <c r="C294" s="402"/>
      <c r="D294" s="402"/>
      <c r="E294" s="402"/>
      <c r="F294" s="402"/>
      <c r="G294" s="402"/>
      <c r="H294" s="402"/>
      <c r="I294" s="402"/>
    </row>
    <row r="295" ht="15.75" customHeight="1">
      <c r="A295" s="402"/>
      <c r="B295" s="402"/>
      <c r="C295" s="402"/>
      <c r="D295" s="402"/>
      <c r="E295" s="402"/>
      <c r="F295" s="402"/>
      <c r="G295" s="402"/>
      <c r="H295" s="402"/>
      <c r="I295" s="402"/>
    </row>
    <row r="296" ht="15.75" customHeight="1">
      <c r="A296" s="402"/>
      <c r="B296" s="402"/>
      <c r="C296" s="402"/>
      <c r="D296" s="402"/>
      <c r="E296" s="402"/>
      <c r="F296" s="402"/>
      <c r="G296" s="402"/>
      <c r="H296" s="402"/>
      <c r="I296" s="402"/>
    </row>
    <row r="297" ht="15.75" customHeight="1">
      <c r="A297" s="402"/>
      <c r="B297" s="402"/>
      <c r="C297" s="402"/>
      <c r="D297" s="402"/>
      <c r="E297" s="402"/>
      <c r="F297" s="402"/>
      <c r="G297" s="402"/>
      <c r="H297" s="402"/>
      <c r="I297" s="402"/>
    </row>
    <row r="298" ht="15.75" customHeight="1">
      <c r="A298" s="402"/>
      <c r="B298" s="402"/>
      <c r="C298" s="402"/>
      <c r="D298" s="402"/>
      <c r="E298" s="402"/>
      <c r="F298" s="402"/>
      <c r="G298" s="402"/>
      <c r="H298" s="402"/>
      <c r="I298" s="402"/>
    </row>
    <row r="299" ht="15.75" customHeight="1">
      <c r="A299" s="402"/>
      <c r="B299" s="402"/>
      <c r="C299" s="402"/>
      <c r="D299" s="402"/>
      <c r="E299" s="402"/>
      <c r="F299" s="402"/>
      <c r="G299" s="402"/>
      <c r="H299" s="402"/>
      <c r="I299" s="402"/>
    </row>
    <row r="300" ht="15.75" customHeight="1">
      <c r="A300" s="402"/>
      <c r="B300" s="402"/>
      <c r="C300" s="402"/>
      <c r="D300" s="402"/>
      <c r="E300" s="402"/>
      <c r="F300" s="402"/>
      <c r="G300" s="402"/>
      <c r="H300" s="402"/>
      <c r="I300" s="402"/>
    </row>
    <row r="301" ht="15.75" customHeight="1">
      <c r="A301" s="402"/>
      <c r="B301" s="402"/>
      <c r="C301" s="402"/>
      <c r="D301" s="402"/>
      <c r="E301" s="402"/>
      <c r="F301" s="402"/>
      <c r="G301" s="402"/>
      <c r="H301" s="402"/>
      <c r="I301" s="402"/>
    </row>
    <row r="302" ht="15.75" customHeight="1">
      <c r="A302" s="402"/>
      <c r="B302" s="402"/>
      <c r="C302" s="402"/>
      <c r="D302" s="402"/>
      <c r="E302" s="402"/>
      <c r="F302" s="402"/>
      <c r="G302" s="402"/>
      <c r="H302" s="402"/>
      <c r="I302" s="402"/>
    </row>
    <row r="303" ht="15.75" customHeight="1">
      <c r="A303" s="402"/>
      <c r="B303" s="402"/>
      <c r="C303" s="402"/>
      <c r="D303" s="402"/>
      <c r="E303" s="402"/>
      <c r="F303" s="402"/>
      <c r="G303" s="402"/>
      <c r="H303" s="402"/>
      <c r="I303" s="402"/>
    </row>
    <row r="304" ht="15.75" customHeight="1">
      <c r="A304" s="402"/>
      <c r="B304" s="402"/>
      <c r="C304" s="402"/>
      <c r="D304" s="402"/>
      <c r="E304" s="402"/>
      <c r="F304" s="402"/>
      <c r="G304" s="402"/>
      <c r="H304" s="402"/>
      <c r="I304" s="402"/>
    </row>
    <row r="305" ht="15.75" customHeight="1">
      <c r="A305" s="402"/>
      <c r="B305" s="402"/>
      <c r="C305" s="402"/>
      <c r="D305" s="402"/>
      <c r="E305" s="402"/>
      <c r="F305" s="402"/>
      <c r="G305" s="402"/>
      <c r="H305" s="402"/>
      <c r="I305" s="402"/>
    </row>
    <row r="306" ht="15.75" customHeight="1">
      <c r="A306" s="402"/>
      <c r="B306" s="402"/>
      <c r="C306" s="402"/>
      <c r="D306" s="402"/>
      <c r="E306" s="402"/>
      <c r="F306" s="402"/>
      <c r="G306" s="402"/>
      <c r="H306" s="402"/>
      <c r="I306" s="402"/>
    </row>
    <row r="307" ht="15.75" customHeight="1">
      <c r="A307" s="402"/>
      <c r="B307" s="402"/>
      <c r="C307" s="402"/>
      <c r="D307" s="402"/>
      <c r="E307" s="402"/>
      <c r="F307" s="402"/>
      <c r="G307" s="402"/>
      <c r="H307" s="402"/>
      <c r="I307" s="402"/>
    </row>
    <row r="308" ht="15.75" customHeight="1">
      <c r="A308" s="402"/>
      <c r="B308" s="402"/>
      <c r="C308" s="402"/>
      <c r="D308" s="402"/>
      <c r="E308" s="402"/>
      <c r="F308" s="402"/>
      <c r="G308" s="402"/>
      <c r="H308" s="402"/>
      <c r="I308" s="402"/>
    </row>
    <row r="309" ht="15.75" customHeight="1">
      <c r="A309" s="402"/>
      <c r="B309" s="402"/>
      <c r="C309" s="402"/>
      <c r="D309" s="402"/>
      <c r="E309" s="402"/>
      <c r="F309" s="402"/>
      <c r="G309" s="402"/>
      <c r="H309" s="402"/>
      <c r="I309" s="402"/>
    </row>
    <row r="310" ht="15.75" customHeight="1">
      <c r="A310" s="402"/>
      <c r="B310" s="402"/>
      <c r="C310" s="402"/>
      <c r="D310" s="402"/>
      <c r="E310" s="402"/>
      <c r="F310" s="402"/>
      <c r="G310" s="402"/>
      <c r="H310" s="402"/>
      <c r="I310" s="402"/>
    </row>
    <row r="311" ht="15.75" customHeight="1">
      <c r="A311" s="402"/>
      <c r="B311" s="402"/>
      <c r="C311" s="402"/>
      <c r="D311" s="402"/>
      <c r="E311" s="402"/>
      <c r="F311" s="402"/>
      <c r="G311" s="402"/>
      <c r="H311" s="402"/>
      <c r="I311" s="402"/>
    </row>
    <row r="312" ht="15.75" customHeight="1">
      <c r="A312" s="402"/>
      <c r="B312" s="402"/>
      <c r="C312" s="402"/>
      <c r="D312" s="402"/>
      <c r="E312" s="402"/>
      <c r="F312" s="402"/>
      <c r="G312" s="402"/>
      <c r="H312" s="402"/>
      <c r="I312" s="402"/>
    </row>
    <row r="313" ht="15.75" customHeight="1">
      <c r="A313" s="402"/>
      <c r="B313" s="402"/>
      <c r="C313" s="402"/>
      <c r="D313" s="402"/>
      <c r="E313" s="402"/>
      <c r="F313" s="402"/>
      <c r="G313" s="402"/>
      <c r="H313" s="402"/>
      <c r="I313" s="402"/>
    </row>
    <row r="314" ht="15.75" customHeight="1">
      <c r="A314" s="402"/>
      <c r="B314" s="402"/>
      <c r="C314" s="402"/>
      <c r="D314" s="402"/>
      <c r="E314" s="402"/>
      <c r="F314" s="402"/>
      <c r="G314" s="402"/>
      <c r="H314" s="402"/>
      <c r="I314" s="402"/>
    </row>
    <row r="315" ht="15.75" customHeight="1">
      <c r="A315" s="402"/>
      <c r="B315" s="402"/>
      <c r="C315" s="402"/>
      <c r="D315" s="402"/>
      <c r="E315" s="402"/>
      <c r="F315" s="402"/>
      <c r="G315" s="402"/>
      <c r="H315" s="402"/>
      <c r="I315" s="402"/>
    </row>
    <row r="316" ht="15.75" customHeight="1">
      <c r="A316" s="402"/>
      <c r="B316" s="402"/>
      <c r="C316" s="402"/>
      <c r="D316" s="402"/>
      <c r="E316" s="402"/>
      <c r="F316" s="402"/>
      <c r="G316" s="402"/>
      <c r="H316" s="402"/>
      <c r="I316" s="402"/>
    </row>
    <row r="317" ht="15.75" customHeight="1">
      <c r="A317" s="402"/>
      <c r="B317" s="402"/>
      <c r="C317" s="402"/>
      <c r="D317" s="402"/>
      <c r="E317" s="402"/>
      <c r="F317" s="402"/>
      <c r="G317" s="402"/>
      <c r="H317" s="402"/>
      <c r="I317" s="402"/>
    </row>
    <row r="318" ht="15.75" customHeight="1">
      <c r="A318" s="402"/>
      <c r="B318" s="402"/>
      <c r="C318" s="402"/>
      <c r="D318" s="402"/>
      <c r="E318" s="402"/>
      <c r="F318" s="402"/>
      <c r="G318" s="402"/>
      <c r="H318" s="402"/>
      <c r="I318" s="402"/>
    </row>
    <row r="319" ht="15.75" customHeight="1">
      <c r="A319" s="402"/>
      <c r="B319" s="402"/>
      <c r="C319" s="402"/>
      <c r="D319" s="402"/>
      <c r="E319" s="402"/>
      <c r="F319" s="402"/>
      <c r="G319" s="402"/>
      <c r="H319" s="402"/>
      <c r="I319" s="402"/>
    </row>
    <row r="320" ht="15.75" customHeight="1">
      <c r="A320" s="402"/>
      <c r="B320" s="402"/>
      <c r="C320" s="402"/>
      <c r="D320" s="402"/>
      <c r="E320" s="402"/>
      <c r="F320" s="402"/>
      <c r="G320" s="402"/>
      <c r="H320" s="402"/>
      <c r="I320" s="402"/>
    </row>
    <row r="321" ht="15.75" customHeight="1">
      <c r="A321" s="402"/>
      <c r="B321" s="402"/>
      <c r="C321" s="402"/>
      <c r="D321" s="402"/>
      <c r="E321" s="402"/>
      <c r="F321" s="402"/>
      <c r="G321" s="402"/>
      <c r="H321" s="402"/>
      <c r="I321" s="402"/>
    </row>
    <row r="322" ht="15.75" customHeight="1">
      <c r="A322" s="402"/>
      <c r="B322" s="402"/>
      <c r="C322" s="402"/>
      <c r="D322" s="402"/>
      <c r="E322" s="402"/>
      <c r="F322" s="402"/>
      <c r="G322" s="402"/>
      <c r="H322" s="402"/>
      <c r="I322" s="402"/>
    </row>
    <row r="323" ht="15.75" customHeight="1">
      <c r="A323" s="402"/>
      <c r="B323" s="402"/>
      <c r="C323" s="402"/>
      <c r="D323" s="402"/>
      <c r="E323" s="402"/>
      <c r="F323" s="402"/>
      <c r="G323" s="402"/>
      <c r="H323" s="402"/>
      <c r="I323" s="402"/>
    </row>
    <row r="324" ht="15.75" customHeight="1">
      <c r="A324" s="402"/>
      <c r="B324" s="402"/>
      <c r="C324" s="402"/>
      <c r="D324" s="402"/>
      <c r="E324" s="402"/>
      <c r="F324" s="402"/>
      <c r="G324" s="402"/>
      <c r="H324" s="402"/>
      <c r="I324" s="402"/>
    </row>
    <row r="325" ht="15.75" customHeight="1">
      <c r="A325" s="402"/>
      <c r="B325" s="402"/>
      <c r="C325" s="402"/>
      <c r="D325" s="402"/>
      <c r="E325" s="402"/>
      <c r="F325" s="402"/>
      <c r="G325" s="402"/>
      <c r="H325" s="402"/>
      <c r="I325" s="402"/>
    </row>
    <row r="326" ht="15.75" customHeight="1">
      <c r="A326" s="402"/>
      <c r="B326" s="402"/>
      <c r="C326" s="402"/>
      <c r="D326" s="402"/>
      <c r="E326" s="402"/>
      <c r="F326" s="402"/>
      <c r="G326" s="402"/>
      <c r="H326" s="402"/>
      <c r="I326" s="402"/>
    </row>
    <row r="327" ht="15.75" customHeight="1">
      <c r="A327" s="402"/>
      <c r="B327" s="402"/>
      <c r="C327" s="402"/>
      <c r="D327" s="402"/>
      <c r="E327" s="402"/>
      <c r="F327" s="402"/>
      <c r="G327" s="402"/>
      <c r="H327" s="402"/>
      <c r="I327" s="402"/>
    </row>
    <row r="328" ht="15.75" customHeight="1">
      <c r="A328" s="402"/>
      <c r="B328" s="402"/>
      <c r="C328" s="402"/>
      <c r="D328" s="402"/>
      <c r="E328" s="402"/>
      <c r="F328" s="402"/>
      <c r="G328" s="402"/>
      <c r="H328" s="402"/>
      <c r="I328" s="402"/>
    </row>
    <row r="329" ht="15.75" customHeight="1">
      <c r="A329" s="402"/>
      <c r="B329" s="402"/>
      <c r="C329" s="402"/>
      <c r="D329" s="402"/>
      <c r="E329" s="402"/>
      <c r="F329" s="402"/>
      <c r="G329" s="402"/>
      <c r="H329" s="402"/>
      <c r="I329" s="402"/>
    </row>
    <row r="330" ht="15.75" customHeight="1">
      <c r="A330" s="402"/>
      <c r="B330" s="402"/>
      <c r="C330" s="402"/>
      <c r="D330" s="402"/>
      <c r="E330" s="402"/>
      <c r="F330" s="402"/>
      <c r="G330" s="402"/>
      <c r="H330" s="402"/>
      <c r="I330" s="402"/>
    </row>
    <row r="331" ht="15.75" customHeight="1">
      <c r="A331" s="402"/>
      <c r="B331" s="402"/>
      <c r="C331" s="402"/>
      <c r="D331" s="402"/>
      <c r="E331" s="402"/>
      <c r="F331" s="402"/>
      <c r="G331" s="402"/>
      <c r="H331" s="402"/>
      <c r="I331" s="402"/>
    </row>
    <row r="332" ht="15.75" customHeight="1">
      <c r="A332" s="402"/>
      <c r="B332" s="402"/>
      <c r="C332" s="402"/>
      <c r="D332" s="402"/>
      <c r="E332" s="402"/>
      <c r="F332" s="402"/>
      <c r="G332" s="402"/>
      <c r="H332" s="402"/>
      <c r="I332" s="402"/>
    </row>
    <row r="333" ht="15.75" customHeight="1">
      <c r="A333" s="402"/>
      <c r="B333" s="402"/>
      <c r="C333" s="402"/>
      <c r="D333" s="402"/>
      <c r="E333" s="402"/>
      <c r="F333" s="402"/>
      <c r="G333" s="402"/>
      <c r="H333" s="402"/>
      <c r="I333" s="402"/>
    </row>
    <row r="334" ht="15.75" customHeight="1">
      <c r="A334" s="402"/>
      <c r="B334" s="402"/>
      <c r="C334" s="402"/>
      <c r="D334" s="402"/>
      <c r="E334" s="402"/>
      <c r="F334" s="402"/>
      <c r="G334" s="402"/>
      <c r="H334" s="402"/>
      <c r="I334" s="402"/>
    </row>
    <row r="335" ht="15.75" customHeight="1">
      <c r="A335" s="402"/>
      <c r="B335" s="402"/>
      <c r="C335" s="402"/>
      <c r="D335" s="402"/>
      <c r="E335" s="402"/>
      <c r="F335" s="402"/>
      <c r="G335" s="402"/>
      <c r="H335" s="402"/>
      <c r="I335" s="402"/>
    </row>
    <row r="336" ht="15.75" customHeight="1">
      <c r="A336" s="402"/>
      <c r="B336" s="402"/>
      <c r="C336" s="402"/>
      <c r="D336" s="402"/>
      <c r="E336" s="402"/>
      <c r="F336" s="402"/>
      <c r="G336" s="402"/>
      <c r="H336" s="402"/>
      <c r="I336" s="402"/>
    </row>
    <row r="337" ht="15.75" customHeight="1">
      <c r="A337" s="402"/>
      <c r="B337" s="402"/>
      <c r="C337" s="402"/>
      <c r="D337" s="402"/>
      <c r="E337" s="402"/>
      <c r="F337" s="402"/>
      <c r="G337" s="402"/>
      <c r="H337" s="402"/>
      <c r="I337" s="402"/>
    </row>
    <row r="338" ht="15.75" customHeight="1">
      <c r="A338" s="402"/>
      <c r="B338" s="402"/>
      <c r="C338" s="402"/>
      <c r="D338" s="402"/>
      <c r="E338" s="402"/>
      <c r="F338" s="402"/>
      <c r="G338" s="402"/>
      <c r="H338" s="402"/>
      <c r="I338" s="402"/>
    </row>
    <row r="339" ht="15.75" customHeight="1">
      <c r="A339" s="402"/>
      <c r="B339" s="402"/>
      <c r="C339" s="402"/>
      <c r="D339" s="402"/>
      <c r="E339" s="402"/>
      <c r="F339" s="402"/>
      <c r="G339" s="402"/>
      <c r="H339" s="402"/>
      <c r="I339" s="402"/>
    </row>
    <row r="340" ht="15.75" customHeight="1">
      <c r="A340" s="402"/>
      <c r="B340" s="402"/>
      <c r="C340" s="402"/>
      <c r="D340" s="402"/>
      <c r="E340" s="402"/>
      <c r="F340" s="402"/>
      <c r="G340" s="402"/>
      <c r="H340" s="402"/>
      <c r="I340" s="402"/>
    </row>
    <row r="341" ht="15.75" customHeight="1">
      <c r="A341" s="402"/>
      <c r="B341" s="402"/>
      <c r="C341" s="402"/>
      <c r="D341" s="402"/>
      <c r="E341" s="402"/>
      <c r="F341" s="402"/>
      <c r="G341" s="402"/>
      <c r="H341" s="402"/>
      <c r="I341" s="402"/>
    </row>
    <row r="342" ht="15.75" customHeight="1">
      <c r="A342" s="402"/>
      <c r="B342" s="402"/>
      <c r="C342" s="402"/>
      <c r="D342" s="402"/>
      <c r="E342" s="402"/>
      <c r="F342" s="402"/>
      <c r="G342" s="402"/>
      <c r="H342" s="402"/>
      <c r="I342" s="402"/>
    </row>
    <row r="343" ht="15.75" customHeight="1">
      <c r="A343" s="402"/>
      <c r="B343" s="402"/>
      <c r="C343" s="402"/>
      <c r="D343" s="402"/>
      <c r="E343" s="402"/>
      <c r="F343" s="402"/>
      <c r="G343" s="402"/>
      <c r="H343" s="402"/>
      <c r="I343" s="402"/>
    </row>
    <row r="344" ht="15.75" customHeight="1">
      <c r="A344" s="402"/>
      <c r="B344" s="402"/>
      <c r="C344" s="402"/>
      <c r="D344" s="402"/>
      <c r="E344" s="402"/>
      <c r="F344" s="402"/>
      <c r="G344" s="402"/>
      <c r="H344" s="402"/>
      <c r="I344" s="402"/>
    </row>
    <row r="345" ht="15.75" customHeight="1">
      <c r="A345" s="402"/>
      <c r="B345" s="402"/>
      <c r="C345" s="402"/>
      <c r="D345" s="402"/>
      <c r="E345" s="402"/>
      <c r="F345" s="402"/>
      <c r="G345" s="402"/>
      <c r="H345" s="402"/>
      <c r="I345" s="402"/>
    </row>
    <row r="346" ht="15.75" customHeight="1">
      <c r="A346" s="402"/>
      <c r="B346" s="402"/>
      <c r="C346" s="402"/>
      <c r="D346" s="402"/>
      <c r="E346" s="402"/>
      <c r="F346" s="402"/>
      <c r="G346" s="402"/>
      <c r="H346" s="402"/>
      <c r="I346" s="402"/>
    </row>
    <row r="347" ht="15.75" customHeight="1">
      <c r="A347" s="402"/>
      <c r="B347" s="402"/>
      <c r="C347" s="402"/>
      <c r="D347" s="402"/>
      <c r="E347" s="402"/>
      <c r="F347" s="402"/>
      <c r="G347" s="402"/>
      <c r="H347" s="402"/>
      <c r="I347" s="402"/>
    </row>
    <row r="348" ht="15.75" customHeight="1">
      <c r="A348" s="402"/>
      <c r="B348" s="402"/>
      <c r="C348" s="402"/>
      <c r="D348" s="402"/>
      <c r="E348" s="402"/>
      <c r="F348" s="402"/>
      <c r="G348" s="402"/>
      <c r="H348" s="402"/>
      <c r="I348" s="402"/>
    </row>
    <row r="349" ht="15.75" customHeight="1">
      <c r="A349" s="402"/>
      <c r="B349" s="402"/>
      <c r="C349" s="402"/>
      <c r="D349" s="402"/>
      <c r="E349" s="402"/>
      <c r="F349" s="402"/>
      <c r="G349" s="402"/>
      <c r="H349" s="402"/>
      <c r="I349" s="402"/>
    </row>
    <row r="350" ht="15.75" customHeight="1">
      <c r="A350" s="402"/>
      <c r="B350" s="402"/>
      <c r="C350" s="402"/>
      <c r="D350" s="402"/>
      <c r="E350" s="402"/>
      <c r="F350" s="402"/>
      <c r="G350" s="402"/>
      <c r="H350" s="402"/>
      <c r="I350" s="402"/>
    </row>
    <row r="351" ht="15.75" customHeight="1">
      <c r="A351" s="402"/>
      <c r="B351" s="402"/>
      <c r="C351" s="402"/>
      <c r="D351" s="402"/>
      <c r="E351" s="402"/>
      <c r="F351" s="402"/>
      <c r="G351" s="402"/>
      <c r="H351" s="402"/>
      <c r="I351" s="402"/>
    </row>
    <row r="352" ht="15.75" customHeight="1">
      <c r="A352" s="402"/>
      <c r="B352" s="402"/>
      <c r="C352" s="402"/>
      <c r="D352" s="402"/>
      <c r="E352" s="402"/>
      <c r="F352" s="402"/>
      <c r="G352" s="402"/>
      <c r="H352" s="402"/>
      <c r="I352" s="402"/>
    </row>
    <row r="353" ht="15.75" customHeight="1">
      <c r="A353" s="402"/>
      <c r="B353" s="402"/>
      <c r="C353" s="402"/>
      <c r="D353" s="402"/>
      <c r="E353" s="402"/>
      <c r="F353" s="402"/>
      <c r="G353" s="402"/>
      <c r="H353" s="402"/>
      <c r="I353" s="402"/>
    </row>
    <row r="354" ht="15.75" customHeight="1">
      <c r="A354" s="402"/>
      <c r="B354" s="402"/>
      <c r="C354" s="402"/>
      <c r="D354" s="402"/>
      <c r="E354" s="402"/>
      <c r="F354" s="402"/>
      <c r="G354" s="402"/>
      <c r="H354" s="402"/>
      <c r="I354" s="402"/>
    </row>
    <row r="355" ht="15.75" customHeight="1">
      <c r="A355" s="402"/>
      <c r="B355" s="402"/>
      <c r="C355" s="402"/>
      <c r="D355" s="402"/>
      <c r="E355" s="402"/>
      <c r="F355" s="402"/>
      <c r="G355" s="402"/>
      <c r="H355" s="402"/>
      <c r="I355" s="402"/>
    </row>
    <row r="356" ht="15.75" customHeight="1">
      <c r="A356" s="402"/>
      <c r="B356" s="402"/>
      <c r="C356" s="402"/>
      <c r="D356" s="402"/>
      <c r="E356" s="402"/>
      <c r="F356" s="402"/>
      <c r="G356" s="402"/>
      <c r="H356" s="402"/>
      <c r="I356" s="402"/>
    </row>
    <row r="357" ht="15.75" customHeight="1">
      <c r="A357" s="402"/>
      <c r="B357" s="402"/>
      <c r="C357" s="402"/>
      <c r="D357" s="402"/>
      <c r="E357" s="402"/>
      <c r="F357" s="402"/>
      <c r="G357" s="402"/>
      <c r="H357" s="402"/>
      <c r="I357" s="402"/>
    </row>
    <row r="358" ht="15.75" customHeight="1">
      <c r="A358" s="402"/>
      <c r="B358" s="402"/>
      <c r="C358" s="402"/>
      <c r="D358" s="402"/>
      <c r="E358" s="402"/>
      <c r="F358" s="402"/>
      <c r="G358" s="402"/>
      <c r="H358" s="402"/>
      <c r="I358" s="402"/>
    </row>
    <row r="359" ht="15.75" customHeight="1">
      <c r="A359" s="402"/>
      <c r="B359" s="402"/>
      <c r="C359" s="402"/>
      <c r="D359" s="402"/>
      <c r="E359" s="402"/>
      <c r="F359" s="402"/>
      <c r="G359" s="402"/>
      <c r="H359" s="402"/>
      <c r="I359" s="402"/>
    </row>
    <row r="360" ht="15.75" customHeight="1">
      <c r="A360" s="402"/>
      <c r="B360" s="402"/>
      <c r="C360" s="402"/>
      <c r="D360" s="402"/>
      <c r="E360" s="402"/>
      <c r="F360" s="402"/>
      <c r="G360" s="402"/>
      <c r="H360" s="402"/>
      <c r="I360" s="402"/>
    </row>
    <row r="361" ht="15.75" customHeight="1">
      <c r="A361" s="402"/>
      <c r="B361" s="402"/>
      <c r="C361" s="402"/>
      <c r="D361" s="402"/>
      <c r="E361" s="402"/>
      <c r="F361" s="402"/>
      <c r="G361" s="402"/>
      <c r="H361" s="402"/>
      <c r="I361" s="402"/>
    </row>
    <row r="362" ht="15.75" customHeight="1">
      <c r="A362" s="402"/>
      <c r="B362" s="402"/>
      <c r="C362" s="402"/>
      <c r="D362" s="402"/>
      <c r="E362" s="402"/>
      <c r="F362" s="402"/>
      <c r="G362" s="402"/>
      <c r="H362" s="402"/>
      <c r="I362" s="402"/>
    </row>
    <row r="363" ht="15.75" customHeight="1">
      <c r="A363" s="402"/>
      <c r="B363" s="402"/>
      <c r="C363" s="402"/>
      <c r="D363" s="402"/>
      <c r="E363" s="402"/>
      <c r="F363" s="402"/>
      <c r="G363" s="402"/>
      <c r="H363" s="402"/>
      <c r="I363" s="402"/>
    </row>
    <row r="364" ht="15.75" customHeight="1">
      <c r="A364" s="402"/>
      <c r="B364" s="402"/>
      <c r="C364" s="402"/>
      <c r="D364" s="402"/>
      <c r="E364" s="402"/>
      <c r="F364" s="402"/>
      <c r="G364" s="402"/>
      <c r="H364" s="402"/>
      <c r="I364" s="402"/>
    </row>
    <row r="365" ht="15.75" customHeight="1">
      <c r="A365" s="402"/>
      <c r="B365" s="402"/>
      <c r="C365" s="402"/>
      <c r="D365" s="402"/>
      <c r="E365" s="402"/>
      <c r="F365" s="402"/>
      <c r="G365" s="402"/>
      <c r="H365" s="402"/>
      <c r="I365" s="402"/>
    </row>
    <row r="366" ht="15.75" customHeight="1">
      <c r="A366" s="402"/>
      <c r="B366" s="402"/>
      <c r="C366" s="402"/>
      <c r="D366" s="402"/>
      <c r="E366" s="402"/>
      <c r="F366" s="402"/>
      <c r="G366" s="402"/>
      <c r="H366" s="402"/>
      <c r="I366" s="402"/>
    </row>
    <row r="367" ht="15.75" customHeight="1">
      <c r="A367" s="402"/>
      <c r="B367" s="402"/>
      <c r="C367" s="402"/>
      <c r="D367" s="402"/>
      <c r="E367" s="402"/>
      <c r="F367" s="402"/>
      <c r="G367" s="402"/>
      <c r="H367" s="402"/>
      <c r="I367" s="402"/>
    </row>
    <row r="368" ht="15.75" customHeight="1">
      <c r="A368" s="402"/>
      <c r="B368" s="402"/>
      <c r="C368" s="402"/>
      <c r="D368" s="402"/>
      <c r="E368" s="402"/>
      <c r="F368" s="402"/>
      <c r="G368" s="402"/>
      <c r="H368" s="402"/>
      <c r="I368" s="402"/>
    </row>
    <row r="369" ht="15.75" customHeight="1">
      <c r="A369" s="402"/>
      <c r="B369" s="402"/>
      <c r="C369" s="402"/>
      <c r="D369" s="402"/>
      <c r="E369" s="402"/>
      <c r="F369" s="402"/>
      <c r="G369" s="402"/>
      <c r="H369" s="402"/>
      <c r="I369" s="402"/>
    </row>
    <row r="370" ht="15.75" customHeight="1">
      <c r="A370" s="402"/>
      <c r="B370" s="402"/>
      <c r="C370" s="402"/>
      <c r="D370" s="402"/>
      <c r="E370" s="402"/>
      <c r="F370" s="402"/>
      <c r="G370" s="402"/>
      <c r="H370" s="402"/>
      <c r="I370" s="402"/>
    </row>
    <row r="371" ht="15.75" customHeight="1">
      <c r="A371" s="402"/>
      <c r="B371" s="402"/>
      <c r="C371" s="402"/>
      <c r="D371" s="402"/>
      <c r="E371" s="402"/>
      <c r="F371" s="402"/>
      <c r="G371" s="402"/>
      <c r="H371" s="402"/>
      <c r="I371" s="402"/>
    </row>
    <row r="372" ht="15.75" customHeight="1">
      <c r="A372" s="402"/>
      <c r="B372" s="402"/>
      <c r="C372" s="402"/>
      <c r="D372" s="402"/>
      <c r="E372" s="402"/>
      <c r="F372" s="402"/>
      <c r="G372" s="402"/>
      <c r="H372" s="402"/>
      <c r="I372" s="402"/>
    </row>
    <row r="373" ht="15.75" customHeight="1">
      <c r="A373" s="402"/>
      <c r="B373" s="402"/>
      <c r="C373" s="402"/>
      <c r="D373" s="402"/>
      <c r="E373" s="402"/>
      <c r="F373" s="402"/>
      <c r="G373" s="402"/>
      <c r="H373" s="402"/>
      <c r="I373" s="402"/>
    </row>
    <row r="374" ht="15.75" customHeight="1">
      <c r="A374" s="402"/>
      <c r="B374" s="402"/>
      <c r="C374" s="402"/>
      <c r="D374" s="402"/>
      <c r="E374" s="402"/>
      <c r="F374" s="402"/>
      <c r="G374" s="402"/>
      <c r="H374" s="402"/>
      <c r="I374" s="402"/>
    </row>
    <row r="375" ht="15.75" customHeight="1">
      <c r="A375" s="402"/>
      <c r="B375" s="402"/>
      <c r="C375" s="402"/>
      <c r="D375" s="402"/>
      <c r="E375" s="402"/>
      <c r="F375" s="402"/>
      <c r="G375" s="402"/>
      <c r="H375" s="402"/>
      <c r="I375" s="402"/>
    </row>
    <row r="376" ht="15.75" customHeight="1">
      <c r="A376" s="402"/>
      <c r="B376" s="402"/>
      <c r="C376" s="402"/>
      <c r="D376" s="402"/>
      <c r="E376" s="402"/>
      <c r="F376" s="402"/>
      <c r="G376" s="402"/>
      <c r="H376" s="402"/>
      <c r="I376" s="402"/>
    </row>
    <row r="377" ht="15.75" customHeight="1">
      <c r="A377" s="402"/>
      <c r="B377" s="402"/>
      <c r="C377" s="402"/>
      <c r="D377" s="402"/>
      <c r="E377" s="402"/>
      <c r="F377" s="402"/>
      <c r="G377" s="402"/>
      <c r="H377" s="402"/>
      <c r="I377" s="402"/>
    </row>
    <row r="378" ht="15.75" customHeight="1">
      <c r="A378" s="402"/>
      <c r="B378" s="402"/>
      <c r="C378" s="402"/>
      <c r="D378" s="402"/>
      <c r="E378" s="402"/>
      <c r="F378" s="402"/>
      <c r="G378" s="402"/>
      <c r="H378" s="402"/>
      <c r="I378" s="402"/>
    </row>
    <row r="379" ht="15.75" customHeight="1">
      <c r="A379" s="402"/>
      <c r="B379" s="402"/>
      <c r="C379" s="402"/>
      <c r="D379" s="402"/>
      <c r="E379" s="402"/>
      <c r="F379" s="402"/>
      <c r="G379" s="402"/>
      <c r="H379" s="402"/>
      <c r="I379" s="402"/>
    </row>
    <row r="380" ht="15.75" customHeight="1">
      <c r="A380" s="402"/>
      <c r="B380" s="402"/>
      <c r="C380" s="402"/>
      <c r="D380" s="402"/>
      <c r="E380" s="402"/>
      <c r="F380" s="402"/>
      <c r="G380" s="402"/>
      <c r="H380" s="402"/>
      <c r="I380" s="402"/>
    </row>
    <row r="381" ht="15.75" customHeight="1">
      <c r="A381" s="402"/>
      <c r="B381" s="402"/>
      <c r="C381" s="402"/>
      <c r="D381" s="402"/>
      <c r="E381" s="402"/>
      <c r="F381" s="402"/>
      <c r="G381" s="402"/>
      <c r="H381" s="402"/>
      <c r="I381" s="402"/>
    </row>
    <row r="382" ht="15.75" customHeight="1">
      <c r="A382" s="402"/>
      <c r="B382" s="402"/>
      <c r="C382" s="402"/>
      <c r="D382" s="402"/>
      <c r="E382" s="402"/>
      <c r="F382" s="402"/>
      <c r="G382" s="402"/>
      <c r="H382" s="402"/>
      <c r="I382" s="402"/>
    </row>
    <row r="383" ht="15.75" customHeight="1">
      <c r="A383" s="402"/>
      <c r="B383" s="402"/>
      <c r="C383" s="402"/>
      <c r="D383" s="402"/>
      <c r="E383" s="402"/>
      <c r="F383" s="402"/>
      <c r="G383" s="402"/>
      <c r="H383" s="402"/>
      <c r="I383" s="402"/>
    </row>
    <row r="384" ht="15.75" customHeight="1">
      <c r="A384" s="402"/>
      <c r="B384" s="402"/>
      <c r="C384" s="402"/>
      <c r="D384" s="402"/>
      <c r="E384" s="402"/>
      <c r="F384" s="402"/>
      <c r="G384" s="402"/>
      <c r="H384" s="402"/>
      <c r="I384" s="402"/>
    </row>
    <row r="385" ht="15.75" customHeight="1">
      <c r="A385" s="402"/>
      <c r="B385" s="402"/>
      <c r="C385" s="402"/>
      <c r="D385" s="402"/>
      <c r="E385" s="402"/>
      <c r="F385" s="402"/>
      <c r="G385" s="402"/>
      <c r="H385" s="402"/>
      <c r="I385" s="402"/>
    </row>
    <row r="386" ht="15.75" customHeight="1">
      <c r="A386" s="402"/>
      <c r="B386" s="402"/>
      <c r="C386" s="402"/>
      <c r="D386" s="402"/>
      <c r="E386" s="402"/>
      <c r="F386" s="402"/>
      <c r="G386" s="402"/>
      <c r="H386" s="402"/>
      <c r="I386" s="402"/>
    </row>
    <row r="387" ht="15.75" customHeight="1">
      <c r="A387" s="402"/>
      <c r="B387" s="402"/>
      <c r="C387" s="402"/>
      <c r="D387" s="402"/>
      <c r="E387" s="402"/>
      <c r="F387" s="402"/>
      <c r="G387" s="402"/>
      <c r="H387" s="402"/>
      <c r="I387" s="402"/>
    </row>
    <row r="388" ht="15.75" customHeight="1">
      <c r="A388" s="402"/>
      <c r="B388" s="402"/>
      <c r="C388" s="402"/>
      <c r="D388" s="402"/>
      <c r="E388" s="402"/>
      <c r="F388" s="402"/>
      <c r="G388" s="402"/>
      <c r="H388" s="402"/>
      <c r="I388" s="402"/>
    </row>
    <row r="389" ht="15.75" customHeight="1">
      <c r="A389" s="402"/>
      <c r="B389" s="402"/>
      <c r="C389" s="402"/>
      <c r="D389" s="402"/>
      <c r="E389" s="402"/>
      <c r="F389" s="402"/>
      <c r="G389" s="402"/>
      <c r="H389" s="402"/>
      <c r="I389" s="402"/>
    </row>
    <row r="390" ht="15.75" customHeight="1">
      <c r="A390" s="402"/>
      <c r="B390" s="402"/>
      <c r="C390" s="402"/>
      <c r="D390" s="402"/>
      <c r="E390" s="402"/>
      <c r="F390" s="402"/>
      <c r="G390" s="402"/>
      <c r="H390" s="402"/>
      <c r="I390" s="402"/>
    </row>
    <row r="391" ht="15.75" customHeight="1">
      <c r="A391" s="402"/>
      <c r="B391" s="402"/>
      <c r="C391" s="402"/>
      <c r="D391" s="402"/>
      <c r="E391" s="402"/>
      <c r="F391" s="402"/>
      <c r="G391" s="402"/>
      <c r="H391" s="402"/>
      <c r="I391" s="402"/>
    </row>
    <row r="392" ht="15.75" customHeight="1">
      <c r="A392" s="402"/>
      <c r="B392" s="402"/>
      <c r="C392" s="402"/>
      <c r="D392" s="402"/>
      <c r="E392" s="402"/>
      <c r="F392" s="402"/>
      <c r="G392" s="402"/>
      <c r="H392" s="402"/>
      <c r="I392" s="402"/>
    </row>
    <row r="393" ht="15.75" customHeight="1">
      <c r="A393" s="402"/>
      <c r="B393" s="402"/>
      <c r="C393" s="402"/>
      <c r="D393" s="402"/>
      <c r="E393" s="402"/>
      <c r="F393" s="402"/>
      <c r="G393" s="402"/>
      <c r="H393" s="402"/>
      <c r="I393" s="402"/>
    </row>
    <row r="394" ht="15.75" customHeight="1">
      <c r="A394" s="402"/>
      <c r="B394" s="402"/>
      <c r="C394" s="402"/>
      <c r="D394" s="402"/>
      <c r="E394" s="402"/>
      <c r="F394" s="402"/>
      <c r="G394" s="402"/>
      <c r="H394" s="402"/>
      <c r="I394" s="402"/>
    </row>
    <row r="395" ht="15.75" customHeight="1">
      <c r="A395" s="402"/>
      <c r="B395" s="402"/>
      <c r="C395" s="402"/>
      <c r="D395" s="402"/>
      <c r="E395" s="402"/>
      <c r="F395" s="402"/>
      <c r="G395" s="402"/>
      <c r="H395" s="402"/>
      <c r="I395" s="402"/>
    </row>
    <row r="396" ht="15.75" customHeight="1">
      <c r="A396" s="402"/>
      <c r="B396" s="402"/>
      <c r="C396" s="402"/>
      <c r="D396" s="402"/>
      <c r="E396" s="402"/>
      <c r="F396" s="402"/>
      <c r="G396" s="402"/>
      <c r="H396" s="402"/>
      <c r="I396" s="402"/>
    </row>
    <row r="397" ht="15.75" customHeight="1">
      <c r="A397" s="402"/>
      <c r="B397" s="402"/>
      <c r="C397" s="402"/>
      <c r="D397" s="402"/>
      <c r="E397" s="402"/>
      <c r="F397" s="402"/>
      <c r="G397" s="402"/>
      <c r="H397" s="402"/>
      <c r="I397" s="402"/>
    </row>
    <row r="398" ht="15.75" customHeight="1">
      <c r="A398" s="402"/>
      <c r="B398" s="402"/>
      <c r="C398" s="402"/>
      <c r="D398" s="402"/>
      <c r="E398" s="402"/>
      <c r="F398" s="402"/>
      <c r="G398" s="402"/>
      <c r="H398" s="402"/>
      <c r="I398" s="402"/>
    </row>
    <row r="399" ht="15.75" customHeight="1">
      <c r="A399" s="402"/>
      <c r="B399" s="402"/>
      <c r="C399" s="402"/>
      <c r="D399" s="402"/>
      <c r="E399" s="402"/>
      <c r="F399" s="402"/>
      <c r="G399" s="402"/>
      <c r="H399" s="402"/>
      <c r="I399" s="402"/>
    </row>
    <row r="400" ht="15.75" customHeight="1">
      <c r="A400" s="402"/>
      <c r="B400" s="402"/>
      <c r="C400" s="402"/>
      <c r="D400" s="402"/>
      <c r="E400" s="402"/>
      <c r="F400" s="402"/>
      <c r="G400" s="402"/>
      <c r="H400" s="402"/>
      <c r="I400" s="402"/>
    </row>
    <row r="401" ht="15.75" customHeight="1">
      <c r="A401" s="402"/>
      <c r="B401" s="402"/>
      <c r="C401" s="402"/>
      <c r="D401" s="402"/>
      <c r="E401" s="402"/>
      <c r="F401" s="402"/>
      <c r="G401" s="402"/>
      <c r="H401" s="402"/>
      <c r="I401" s="402"/>
    </row>
    <row r="402" ht="15.75" customHeight="1">
      <c r="A402" s="402"/>
      <c r="B402" s="402"/>
      <c r="C402" s="402"/>
      <c r="D402" s="402"/>
      <c r="E402" s="402"/>
      <c r="F402" s="402"/>
      <c r="G402" s="402"/>
      <c r="H402" s="402"/>
      <c r="I402" s="402"/>
    </row>
    <row r="403" ht="15.75" customHeight="1">
      <c r="A403" s="402"/>
      <c r="B403" s="402"/>
      <c r="C403" s="402"/>
      <c r="D403" s="402"/>
      <c r="E403" s="402"/>
      <c r="F403" s="402"/>
      <c r="G403" s="402"/>
      <c r="H403" s="402"/>
      <c r="I403" s="402"/>
    </row>
    <row r="404" ht="15.75" customHeight="1">
      <c r="A404" s="402"/>
      <c r="B404" s="402"/>
      <c r="C404" s="402"/>
      <c r="D404" s="402"/>
      <c r="E404" s="402"/>
      <c r="F404" s="402"/>
      <c r="G404" s="402"/>
      <c r="H404" s="402"/>
      <c r="I404" s="402"/>
    </row>
    <row r="405" ht="15.75" customHeight="1">
      <c r="A405" s="402"/>
      <c r="B405" s="402"/>
      <c r="C405" s="402"/>
      <c r="D405" s="402"/>
      <c r="E405" s="402"/>
      <c r="F405" s="402"/>
      <c r="G405" s="402"/>
      <c r="H405" s="402"/>
      <c r="I405" s="402"/>
    </row>
    <row r="406" ht="15.75" customHeight="1">
      <c r="A406" s="402"/>
      <c r="B406" s="402"/>
      <c r="C406" s="402"/>
      <c r="D406" s="402"/>
      <c r="E406" s="402"/>
      <c r="F406" s="402"/>
      <c r="G406" s="402"/>
      <c r="H406" s="402"/>
      <c r="I406" s="402"/>
    </row>
    <row r="407" ht="15.75" customHeight="1">
      <c r="A407" s="402"/>
      <c r="B407" s="402"/>
      <c r="C407" s="402"/>
      <c r="D407" s="402"/>
      <c r="E407" s="402"/>
      <c r="F407" s="402"/>
      <c r="G407" s="402"/>
      <c r="H407" s="402"/>
      <c r="I407" s="402"/>
    </row>
    <row r="408" ht="15.75" customHeight="1">
      <c r="A408" s="402"/>
      <c r="B408" s="402"/>
      <c r="C408" s="402"/>
      <c r="D408" s="402"/>
      <c r="E408" s="402"/>
      <c r="F408" s="402"/>
      <c r="G408" s="402"/>
      <c r="H408" s="402"/>
      <c r="I408" s="402"/>
    </row>
    <row r="409" ht="15.75" customHeight="1">
      <c r="A409" s="402"/>
      <c r="B409" s="402"/>
      <c r="C409" s="402"/>
      <c r="D409" s="402"/>
      <c r="E409" s="402"/>
      <c r="F409" s="402"/>
      <c r="G409" s="402"/>
      <c r="H409" s="402"/>
      <c r="I409" s="402"/>
    </row>
    <row r="410" ht="15.75" customHeight="1">
      <c r="A410" s="402"/>
      <c r="B410" s="402"/>
      <c r="C410" s="402"/>
      <c r="D410" s="402"/>
      <c r="E410" s="402"/>
      <c r="F410" s="402"/>
      <c r="G410" s="402"/>
      <c r="H410" s="402"/>
      <c r="I410" s="402"/>
    </row>
    <row r="411" ht="15.75" customHeight="1">
      <c r="A411" s="402"/>
      <c r="B411" s="402"/>
      <c r="C411" s="402"/>
      <c r="D411" s="402"/>
      <c r="E411" s="402"/>
      <c r="F411" s="402"/>
      <c r="G411" s="402"/>
      <c r="H411" s="402"/>
      <c r="I411" s="402"/>
    </row>
    <row r="412" ht="15.75" customHeight="1">
      <c r="A412" s="402"/>
      <c r="B412" s="402"/>
      <c r="C412" s="402"/>
      <c r="D412" s="402"/>
      <c r="E412" s="402"/>
      <c r="F412" s="402"/>
      <c r="G412" s="402"/>
      <c r="H412" s="402"/>
      <c r="I412" s="402"/>
    </row>
    <row r="413" ht="15.75" customHeight="1">
      <c r="A413" s="402"/>
      <c r="B413" s="402"/>
      <c r="C413" s="402"/>
      <c r="D413" s="402"/>
      <c r="E413" s="402"/>
      <c r="F413" s="402"/>
      <c r="G413" s="402"/>
      <c r="H413" s="402"/>
      <c r="I413" s="402"/>
    </row>
    <row r="414" ht="15.75" customHeight="1">
      <c r="A414" s="402"/>
      <c r="B414" s="402"/>
      <c r="C414" s="402"/>
      <c r="D414" s="402"/>
      <c r="E414" s="402"/>
      <c r="F414" s="402"/>
      <c r="G414" s="402"/>
      <c r="H414" s="402"/>
      <c r="I414" s="402"/>
    </row>
    <row r="415" ht="15.75" customHeight="1">
      <c r="A415" s="402"/>
      <c r="B415" s="402"/>
      <c r="C415" s="402"/>
      <c r="D415" s="402"/>
      <c r="E415" s="402"/>
      <c r="F415" s="402"/>
      <c r="G415" s="402"/>
      <c r="H415" s="402"/>
      <c r="I415" s="402"/>
    </row>
    <row r="416" ht="15.75" customHeight="1">
      <c r="A416" s="402"/>
      <c r="B416" s="402"/>
      <c r="C416" s="402"/>
      <c r="D416" s="402"/>
      <c r="E416" s="402"/>
      <c r="F416" s="402"/>
      <c r="G416" s="402"/>
      <c r="H416" s="402"/>
      <c r="I416" s="402"/>
    </row>
    <row r="417" ht="15.75" customHeight="1">
      <c r="A417" s="402"/>
      <c r="B417" s="402"/>
      <c r="C417" s="402"/>
      <c r="D417" s="402"/>
      <c r="E417" s="402"/>
      <c r="F417" s="402"/>
      <c r="G417" s="402"/>
      <c r="H417" s="402"/>
      <c r="I417" s="402"/>
    </row>
    <row r="418" ht="15.75" customHeight="1">
      <c r="A418" s="402"/>
      <c r="B418" s="402"/>
      <c r="C418" s="402"/>
      <c r="D418" s="402"/>
      <c r="E418" s="402"/>
      <c r="F418" s="402"/>
      <c r="G418" s="402"/>
      <c r="H418" s="402"/>
      <c r="I418" s="402"/>
    </row>
    <row r="419" ht="15.75" customHeight="1">
      <c r="A419" s="402"/>
      <c r="B419" s="402"/>
      <c r="C419" s="402"/>
      <c r="D419" s="402"/>
      <c r="E419" s="402"/>
      <c r="F419" s="402"/>
      <c r="G419" s="402"/>
      <c r="H419" s="402"/>
      <c r="I419" s="402"/>
    </row>
    <row r="420" ht="15.75" customHeight="1">
      <c r="A420" s="402"/>
      <c r="B420" s="402"/>
      <c r="C420" s="402"/>
      <c r="D420" s="402"/>
      <c r="E420" s="402"/>
      <c r="F420" s="402"/>
      <c r="G420" s="402"/>
      <c r="H420" s="402"/>
      <c r="I420" s="402"/>
    </row>
    <row r="421" ht="15.75" customHeight="1">
      <c r="A421" s="402"/>
      <c r="B421" s="402"/>
      <c r="C421" s="402"/>
      <c r="D421" s="402"/>
      <c r="E421" s="402"/>
      <c r="F421" s="402"/>
      <c r="G421" s="402"/>
      <c r="H421" s="402"/>
      <c r="I421" s="402"/>
    </row>
    <row r="422" ht="15.75" customHeight="1">
      <c r="A422" s="402"/>
      <c r="B422" s="402"/>
      <c r="C422" s="402"/>
      <c r="D422" s="402"/>
      <c r="E422" s="402"/>
      <c r="F422" s="402"/>
      <c r="G422" s="402"/>
      <c r="H422" s="402"/>
      <c r="I422" s="402"/>
    </row>
    <row r="423" ht="15.75" customHeight="1">
      <c r="A423" s="402"/>
      <c r="B423" s="402"/>
      <c r="C423" s="402"/>
      <c r="D423" s="402"/>
      <c r="E423" s="402"/>
      <c r="F423" s="402"/>
      <c r="G423" s="402"/>
      <c r="H423" s="402"/>
      <c r="I423" s="402"/>
    </row>
    <row r="424" ht="15.75" customHeight="1">
      <c r="A424" s="402"/>
      <c r="B424" s="402"/>
      <c r="C424" s="402"/>
      <c r="D424" s="402"/>
      <c r="E424" s="402"/>
      <c r="F424" s="402"/>
      <c r="G424" s="402"/>
      <c r="H424" s="402"/>
      <c r="I424" s="402"/>
    </row>
    <row r="425" ht="15.75" customHeight="1">
      <c r="A425" s="402"/>
      <c r="B425" s="402"/>
      <c r="C425" s="402"/>
      <c r="D425" s="402"/>
      <c r="E425" s="402"/>
      <c r="F425" s="402"/>
      <c r="G425" s="402"/>
      <c r="H425" s="402"/>
      <c r="I425" s="402"/>
    </row>
    <row r="426" ht="15.75" customHeight="1">
      <c r="A426" s="402"/>
      <c r="B426" s="402"/>
      <c r="C426" s="402"/>
      <c r="D426" s="402"/>
      <c r="E426" s="402"/>
      <c r="F426" s="402"/>
      <c r="G426" s="402"/>
      <c r="H426" s="402"/>
      <c r="I426" s="402"/>
    </row>
    <row r="427" ht="15.75" customHeight="1">
      <c r="A427" s="402"/>
      <c r="B427" s="402"/>
      <c r="C427" s="402"/>
      <c r="D427" s="402"/>
      <c r="E427" s="402"/>
      <c r="F427" s="402"/>
      <c r="G427" s="402"/>
      <c r="H427" s="402"/>
      <c r="I427" s="402"/>
    </row>
    <row r="428" ht="15.75" customHeight="1">
      <c r="A428" s="402"/>
      <c r="B428" s="402"/>
      <c r="C428" s="402"/>
      <c r="D428" s="402"/>
      <c r="E428" s="402"/>
      <c r="F428" s="402"/>
      <c r="G428" s="402"/>
      <c r="H428" s="402"/>
      <c r="I428" s="402"/>
    </row>
    <row r="429" ht="15.75" customHeight="1">
      <c r="A429" s="402"/>
      <c r="B429" s="402"/>
      <c r="C429" s="402"/>
      <c r="D429" s="402"/>
      <c r="E429" s="402"/>
      <c r="F429" s="402"/>
      <c r="G429" s="402"/>
      <c r="H429" s="402"/>
      <c r="I429" s="402"/>
    </row>
    <row r="430" ht="15.75" customHeight="1">
      <c r="A430" s="402"/>
      <c r="B430" s="402"/>
      <c r="C430" s="402"/>
      <c r="D430" s="402"/>
      <c r="E430" s="402"/>
      <c r="F430" s="402"/>
      <c r="G430" s="402"/>
      <c r="H430" s="402"/>
      <c r="I430" s="402"/>
    </row>
    <row r="431" ht="15.75" customHeight="1">
      <c r="A431" s="402"/>
      <c r="B431" s="402"/>
      <c r="C431" s="402"/>
      <c r="D431" s="402"/>
      <c r="E431" s="402"/>
      <c r="F431" s="402"/>
      <c r="G431" s="402"/>
      <c r="H431" s="402"/>
      <c r="I431" s="402"/>
    </row>
    <row r="432" ht="15.75" customHeight="1">
      <c r="A432" s="402"/>
      <c r="B432" s="402"/>
      <c r="C432" s="402"/>
      <c r="D432" s="402"/>
      <c r="E432" s="402"/>
      <c r="F432" s="402"/>
      <c r="G432" s="402"/>
      <c r="H432" s="402"/>
      <c r="I432" s="402"/>
    </row>
    <row r="433" ht="15.75" customHeight="1">
      <c r="A433" s="402"/>
      <c r="B433" s="402"/>
      <c r="C433" s="402"/>
      <c r="D433" s="402"/>
      <c r="E433" s="402"/>
      <c r="F433" s="402"/>
      <c r="G433" s="402"/>
      <c r="H433" s="402"/>
      <c r="I433" s="402"/>
    </row>
    <row r="434" ht="15.75" customHeight="1">
      <c r="A434" s="402"/>
      <c r="B434" s="402"/>
      <c r="C434" s="402"/>
      <c r="D434" s="402"/>
      <c r="E434" s="402"/>
      <c r="F434" s="402"/>
      <c r="G434" s="402"/>
      <c r="H434" s="402"/>
      <c r="I434" s="402"/>
    </row>
    <row r="435" ht="15.75" customHeight="1">
      <c r="A435" s="402"/>
      <c r="B435" s="402"/>
      <c r="C435" s="402"/>
      <c r="D435" s="402"/>
      <c r="E435" s="402"/>
      <c r="F435" s="402"/>
      <c r="G435" s="402"/>
      <c r="H435" s="402"/>
      <c r="I435" s="402"/>
    </row>
    <row r="436" ht="15.75" customHeight="1">
      <c r="A436" s="402"/>
      <c r="B436" s="402"/>
      <c r="C436" s="402"/>
      <c r="D436" s="402"/>
      <c r="E436" s="402"/>
      <c r="F436" s="402"/>
      <c r="G436" s="402"/>
      <c r="H436" s="402"/>
      <c r="I436" s="402"/>
    </row>
    <row r="437" ht="15.75" customHeight="1">
      <c r="A437" s="402"/>
      <c r="B437" s="402"/>
      <c r="C437" s="402"/>
      <c r="D437" s="402"/>
      <c r="E437" s="402"/>
      <c r="F437" s="402"/>
      <c r="G437" s="402"/>
      <c r="H437" s="402"/>
      <c r="I437" s="402"/>
    </row>
    <row r="438" ht="15.75" customHeight="1">
      <c r="A438" s="402"/>
      <c r="B438" s="402"/>
      <c r="C438" s="402"/>
      <c r="D438" s="402"/>
      <c r="E438" s="402"/>
      <c r="F438" s="402"/>
      <c r="G438" s="402"/>
      <c r="H438" s="402"/>
      <c r="I438" s="402"/>
    </row>
    <row r="439" ht="15.75" customHeight="1">
      <c r="A439" s="402"/>
      <c r="B439" s="402"/>
      <c r="C439" s="402"/>
      <c r="D439" s="402"/>
      <c r="E439" s="402"/>
      <c r="F439" s="402"/>
      <c r="G439" s="402"/>
      <c r="H439" s="402"/>
      <c r="I439" s="402"/>
    </row>
    <row r="440" ht="15.75" customHeight="1">
      <c r="A440" s="402"/>
      <c r="B440" s="402"/>
      <c r="C440" s="402"/>
      <c r="D440" s="402"/>
      <c r="E440" s="402"/>
      <c r="F440" s="402"/>
      <c r="G440" s="402"/>
      <c r="H440" s="402"/>
      <c r="I440" s="402"/>
    </row>
    <row r="441" ht="15.75" customHeight="1">
      <c r="A441" s="402"/>
      <c r="B441" s="402"/>
      <c r="C441" s="402"/>
      <c r="D441" s="402"/>
      <c r="E441" s="402"/>
      <c r="F441" s="402"/>
      <c r="G441" s="402"/>
      <c r="H441" s="402"/>
      <c r="I441" s="402"/>
    </row>
    <row r="442" ht="15.75" customHeight="1">
      <c r="A442" s="402"/>
      <c r="B442" s="402"/>
      <c r="C442" s="402"/>
      <c r="D442" s="402"/>
      <c r="E442" s="402"/>
      <c r="F442" s="402"/>
      <c r="G442" s="402"/>
      <c r="H442" s="402"/>
      <c r="I442" s="402"/>
    </row>
    <row r="443" ht="15.75" customHeight="1">
      <c r="A443" s="402"/>
      <c r="B443" s="402"/>
      <c r="C443" s="402"/>
      <c r="D443" s="402"/>
      <c r="E443" s="402"/>
      <c r="F443" s="402"/>
      <c r="G443" s="402"/>
      <c r="H443" s="402"/>
      <c r="I443" s="402"/>
    </row>
    <row r="444" ht="15.75" customHeight="1">
      <c r="A444" s="402"/>
      <c r="B444" s="402"/>
      <c r="C444" s="402"/>
      <c r="D444" s="402"/>
      <c r="E444" s="402"/>
      <c r="F444" s="402"/>
      <c r="G444" s="402"/>
      <c r="H444" s="402"/>
      <c r="I444" s="402"/>
    </row>
    <row r="445" ht="15.75" customHeight="1">
      <c r="A445" s="402"/>
      <c r="B445" s="402"/>
      <c r="C445" s="402"/>
      <c r="D445" s="402"/>
      <c r="E445" s="402"/>
      <c r="F445" s="402"/>
      <c r="G445" s="402"/>
      <c r="H445" s="402"/>
      <c r="I445" s="402"/>
    </row>
    <row r="446" ht="15.75" customHeight="1">
      <c r="A446" s="402"/>
      <c r="B446" s="402"/>
      <c r="C446" s="402"/>
      <c r="D446" s="402"/>
      <c r="E446" s="402"/>
      <c r="F446" s="402"/>
      <c r="G446" s="402"/>
      <c r="H446" s="402"/>
      <c r="I446" s="402"/>
    </row>
    <row r="447" ht="15.75" customHeight="1">
      <c r="A447" s="402"/>
      <c r="B447" s="402"/>
      <c r="C447" s="402"/>
      <c r="D447" s="402"/>
      <c r="E447" s="402"/>
      <c r="F447" s="402"/>
      <c r="G447" s="402"/>
      <c r="H447" s="402"/>
      <c r="I447" s="402"/>
    </row>
    <row r="448" ht="15.75" customHeight="1">
      <c r="A448" s="402"/>
      <c r="B448" s="402"/>
      <c r="C448" s="402"/>
      <c r="D448" s="402"/>
      <c r="E448" s="402"/>
      <c r="F448" s="402"/>
      <c r="G448" s="402"/>
      <c r="H448" s="402"/>
      <c r="I448" s="402"/>
    </row>
    <row r="449" ht="15.75" customHeight="1">
      <c r="A449" s="402"/>
      <c r="B449" s="402"/>
      <c r="C449" s="402"/>
      <c r="D449" s="402"/>
      <c r="E449" s="402"/>
      <c r="F449" s="402"/>
      <c r="G449" s="402"/>
      <c r="H449" s="402"/>
      <c r="I449" s="402"/>
    </row>
    <row r="450" ht="15.75" customHeight="1">
      <c r="A450" s="402"/>
      <c r="B450" s="402"/>
      <c r="C450" s="402"/>
      <c r="D450" s="402"/>
      <c r="E450" s="402"/>
      <c r="F450" s="402"/>
      <c r="G450" s="402"/>
      <c r="H450" s="402"/>
      <c r="I450" s="402"/>
    </row>
    <row r="451" ht="15.75" customHeight="1">
      <c r="A451" s="402"/>
      <c r="B451" s="402"/>
      <c r="C451" s="402"/>
      <c r="D451" s="402"/>
      <c r="E451" s="402"/>
      <c r="F451" s="402"/>
      <c r="G451" s="402"/>
      <c r="H451" s="402"/>
      <c r="I451" s="402"/>
    </row>
    <row r="452" ht="15.75" customHeight="1">
      <c r="A452" s="402"/>
      <c r="B452" s="402"/>
      <c r="C452" s="402"/>
      <c r="D452" s="402"/>
      <c r="E452" s="402"/>
      <c r="F452" s="402"/>
      <c r="G452" s="402"/>
      <c r="H452" s="402"/>
      <c r="I452" s="402"/>
    </row>
    <row r="453" ht="15.75" customHeight="1">
      <c r="A453" s="402"/>
      <c r="B453" s="402"/>
      <c r="C453" s="402"/>
      <c r="D453" s="402"/>
      <c r="E453" s="402"/>
      <c r="F453" s="402"/>
      <c r="G453" s="402"/>
      <c r="H453" s="402"/>
      <c r="I453" s="402"/>
    </row>
    <row r="454" ht="15.75" customHeight="1">
      <c r="A454" s="402"/>
      <c r="B454" s="402"/>
      <c r="C454" s="402"/>
      <c r="D454" s="402"/>
      <c r="E454" s="402"/>
      <c r="F454" s="402"/>
      <c r="G454" s="402"/>
      <c r="H454" s="402"/>
      <c r="I454" s="402"/>
    </row>
    <row r="455" ht="15.75" customHeight="1">
      <c r="A455" s="402"/>
      <c r="B455" s="402"/>
      <c r="C455" s="402"/>
      <c r="D455" s="402"/>
      <c r="E455" s="402"/>
      <c r="F455" s="402"/>
      <c r="G455" s="402"/>
      <c r="H455" s="402"/>
      <c r="I455" s="402"/>
    </row>
    <row r="456" ht="15.75" customHeight="1">
      <c r="A456" s="402"/>
      <c r="B456" s="402"/>
      <c r="C456" s="402"/>
      <c r="D456" s="402"/>
      <c r="E456" s="402"/>
      <c r="F456" s="402"/>
      <c r="G456" s="402"/>
      <c r="H456" s="402"/>
      <c r="I456" s="402"/>
    </row>
    <row r="457" ht="15.75" customHeight="1">
      <c r="A457" s="402"/>
      <c r="B457" s="402"/>
      <c r="C457" s="402"/>
      <c r="D457" s="402"/>
      <c r="E457" s="402"/>
      <c r="F457" s="402"/>
      <c r="G457" s="402"/>
      <c r="H457" s="402"/>
      <c r="I457" s="402"/>
    </row>
    <row r="458" ht="15.75" customHeight="1">
      <c r="A458" s="402"/>
      <c r="B458" s="402"/>
      <c r="C458" s="402"/>
      <c r="D458" s="402"/>
      <c r="E458" s="402"/>
      <c r="F458" s="402"/>
      <c r="G458" s="402"/>
      <c r="H458" s="402"/>
      <c r="I458" s="402"/>
    </row>
    <row r="459" ht="15.75" customHeight="1">
      <c r="A459" s="402"/>
      <c r="B459" s="402"/>
      <c r="C459" s="402"/>
      <c r="D459" s="402"/>
      <c r="E459" s="402"/>
      <c r="F459" s="402"/>
      <c r="G459" s="402"/>
      <c r="H459" s="402"/>
      <c r="I459" s="402"/>
    </row>
    <row r="460" ht="15.75" customHeight="1">
      <c r="A460" s="402"/>
      <c r="B460" s="402"/>
      <c r="C460" s="402"/>
      <c r="D460" s="402"/>
      <c r="E460" s="402"/>
      <c r="F460" s="402"/>
      <c r="G460" s="402"/>
      <c r="H460" s="402"/>
      <c r="I460" s="402"/>
    </row>
    <row r="461" ht="15.75" customHeight="1">
      <c r="A461" s="402"/>
      <c r="B461" s="402"/>
      <c r="C461" s="402"/>
      <c r="D461" s="402"/>
      <c r="E461" s="402"/>
      <c r="F461" s="402"/>
      <c r="G461" s="402"/>
      <c r="H461" s="402"/>
      <c r="I461" s="402"/>
    </row>
    <row r="462" ht="15.75" customHeight="1">
      <c r="A462" s="402"/>
      <c r="B462" s="402"/>
      <c r="C462" s="402"/>
      <c r="D462" s="402"/>
      <c r="E462" s="402"/>
      <c r="F462" s="402"/>
      <c r="G462" s="402"/>
      <c r="H462" s="402"/>
      <c r="I462" s="402"/>
    </row>
    <row r="463" ht="15.75" customHeight="1">
      <c r="A463" s="402"/>
      <c r="B463" s="402"/>
      <c r="C463" s="402"/>
      <c r="D463" s="402"/>
      <c r="E463" s="402"/>
      <c r="F463" s="402"/>
      <c r="G463" s="402"/>
      <c r="H463" s="402"/>
      <c r="I463" s="402"/>
    </row>
    <row r="464" ht="15.75" customHeight="1">
      <c r="A464" s="402"/>
      <c r="B464" s="402"/>
      <c r="C464" s="402"/>
      <c r="D464" s="402"/>
      <c r="E464" s="402"/>
      <c r="F464" s="402"/>
      <c r="G464" s="402"/>
      <c r="H464" s="402"/>
      <c r="I464" s="402"/>
    </row>
    <row r="465" ht="15.75" customHeight="1">
      <c r="A465" s="402"/>
      <c r="B465" s="402"/>
      <c r="C465" s="402"/>
      <c r="D465" s="402"/>
      <c r="E465" s="402"/>
      <c r="F465" s="402"/>
      <c r="G465" s="402"/>
      <c r="H465" s="402"/>
      <c r="I465" s="402"/>
    </row>
    <row r="466" ht="15.75" customHeight="1">
      <c r="A466" s="402"/>
      <c r="B466" s="402"/>
      <c r="C466" s="402"/>
      <c r="D466" s="402"/>
      <c r="E466" s="402"/>
      <c r="F466" s="402"/>
      <c r="G466" s="402"/>
      <c r="H466" s="402"/>
      <c r="I466" s="402"/>
    </row>
    <row r="467" ht="15.75" customHeight="1">
      <c r="A467" s="402"/>
      <c r="B467" s="402"/>
      <c r="C467" s="402"/>
      <c r="D467" s="402"/>
      <c r="E467" s="402"/>
      <c r="F467" s="402"/>
      <c r="G467" s="402"/>
      <c r="H467" s="402"/>
      <c r="I467" s="402"/>
    </row>
    <row r="468" ht="15.75" customHeight="1">
      <c r="A468" s="402"/>
      <c r="B468" s="402"/>
      <c r="C468" s="402"/>
      <c r="D468" s="402"/>
      <c r="E468" s="402"/>
      <c r="F468" s="402"/>
      <c r="G468" s="402"/>
      <c r="H468" s="402"/>
      <c r="I468" s="402"/>
    </row>
    <row r="469" ht="15.75" customHeight="1">
      <c r="A469" s="402"/>
      <c r="B469" s="402"/>
      <c r="C469" s="402"/>
      <c r="D469" s="402"/>
      <c r="E469" s="402"/>
      <c r="F469" s="402"/>
      <c r="G469" s="402"/>
      <c r="H469" s="402"/>
      <c r="I469" s="402"/>
    </row>
    <row r="470" ht="15.75" customHeight="1">
      <c r="A470" s="402"/>
      <c r="B470" s="402"/>
      <c r="C470" s="402"/>
      <c r="D470" s="402"/>
      <c r="E470" s="402"/>
      <c r="F470" s="402"/>
      <c r="G470" s="402"/>
      <c r="H470" s="402"/>
      <c r="I470" s="402"/>
    </row>
    <row r="471" ht="15.75" customHeight="1">
      <c r="A471" s="402"/>
      <c r="B471" s="402"/>
      <c r="C471" s="402"/>
      <c r="D471" s="402"/>
      <c r="E471" s="402"/>
      <c r="F471" s="402"/>
      <c r="G471" s="402"/>
      <c r="H471" s="402"/>
      <c r="I471" s="402"/>
    </row>
    <row r="472" ht="15.75" customHeight="1">
      <c r="A472" s="402"/>
      <c r="B472" s="402"/>
      <c r="C472" s="402"/>
      <c r="D472" s="402"/>
      <c r="E472" s="402"/>
      <c r="F472" s="402"/>
      <c r="G472" s="402"/>
      <c r="H472" s="402"/>
      <c r="I472" s="402"/>
    </row>
    <row r="473" ht="15.75" customHeight="1">
      <c r="A473" s="402"/>
      <c r="B473" s="402"/>
      <c r="C473" s="402"/>
      <c r="D473" s="402"/>
      <c r="E473" s="402"/>
      <c r="F473" s="402"/>
      <c r="G473" s="402"/>
      <c r="H473" s="402"/>
      <c r="I473" s="402"/>
    </row>
    <row r="474" ht="15.75" customHeight="1">
      <c r="A474" s="402"/>
      <c r="B474" s="402"/>
      <c r="C474" s="402"/>
      <c r="D474" s="402"/>
      <c r="E474" s="402"/>
      <c r="F474" s="402"/>
      <c r="G474" s="402"/>
      <c r="H474" s="402"/>
      <c r="I474" s="402"/>
    </row>
    <row r="475" ht="15.75" customHeight="1">
      <c r="A475" s="402"/>
      <c r="B475" s="402"/>
      <c r="C475" s="402"/>
      <c r="D475" s="402"/>
      <c r="E475" s="402"/>
      <c r="F475" s="402"/>
      <c r="G475" s="402"/>
      <c r="H475" s="402"/>
      <c r="I475" s="402"/>
    </row>
    <row r="476" ht="15.75" customHeight="1">
      <c r="A476" s="402"/>
      <c r="B476" s="402"/>
      <c r="C476" s="402"/>
      <c r="D476" s="402"/>
      <c r="E476" s="402"/>
      <c r="F476" s="402"/>
      <c r="G476" s="402"/>
      <c r="H476" s="402"/>
      <c r="I476" s="402"/>
    </row>
    <row r="477" ht="15.75" customHeight="1">
      <c r="A477" s="402"/>
      <c r="B477" s="402"/>
      <c r="C477" s="402"/>
      <c r="D477" s="402"/>
      <c r="E477" s="402"/>
      <c r="F477" s="402"/>
      <c r="G477" s="402"/>
      <c r="H477" s="402"/>
      <c r="I477" s="402"/>
    </row>
    <row r="478" ht="15.75" customHeight="1">
      <c r="A478" s="402"/>
      <c r="B478" s="402"/>
      <c r="C478" s="402"/>
      <c r="D478" s="402"/>
      <c r="E478" s="402"/>
      <c r="F478" s="402"/>
      <c r="G478" s="402"/>
      <c r="H478" s="402"/>
      <c r="I478" s="402"/>
    </row>
    <row r="479" ht="15.75" customHeight="1">
      <c r="A479" s="402"/>
      <c r="B479" s="402"/>
      <c r="C479" s="402"/>
      <c r="D479" s="402"/>
      <c r="E479" s="402"/>
      <c r="F479" s="402"/>
      <c r="G479" s="402"/>
      <c r="H479" s="402"/>
      <c r="I479" s="402"/>
    </row>
    <row r="480" ht="15.75" customHeight="1">
      <c r="A480" s="402"/>
      <c r="B480" s="402"/>
      <c r="C480" s="402"/>
      <c r="D480" s="402"/>
      <c r="E480" s="402"/>
      <c r="F480" s="402"/>
      <c r="G480" s="402"/>
      <c r="H480" s="402"/>
      <c r="I480" s="402"/>
    </row>
    <row r="481" ht="15.75" customHeight="1">
      <c r="A481" s="402"/>
      <c r="B481" s="402"/>
      <c r="C481" s="402"/>
      <c r="D481" s="402"/>
      <c r="E481" s="402"/>
      <c r="F481" s="402"/>
      <c r="G481" s="402"/>
      <c r="H481" s="402"/>
      <c r="I481" s="402"/>
    </row>
    <row r="482" ht="15.75" customHeight="1">
      <c r="A482" s="402"/>
      <c r="B482" s="402"/>
      <c r="C482" s="402"/>
      <c r="D482" s="402"/>
      <c r="E482" s="402"/>
      <c r="F482" s="402"/>
      <c r="G482" s="402"/>
      <c r="H482" s="402"/>
      <c r="I482" s="402"/>
    </row>
    <row r="483" ht="15.75" customHeight="1">
      <c r="A483" s="402"/>
      <c r="B483" s="402"/>
      <c r="C483" s="402"/>
      <c r="D483" s="402"/>
      <c r="E483" s="402"/>
      <c r="F483" s="402"/>
      <c r="G483" s="402"/>
      <c r="H483" s="402"/>
      <c r="I483" s="402"/>
    </row>
    <row r="484" ht="15.75" customHeight="1">
      <c r="A484" s="402"/>
      <c r="B484" s="402"/>
      <c r="C484" s="402"/>
      <c r="D484" s="402"/>
      <c r="E484" s="402"/>
      <c r="F484" s="402"/>
      <c r="G484" s="402"/>
      <c r="H484" s="402"/>
      <c r="I484" s="402"/>
    </row>
    <row r="485" ht="15.75" customHeight="1">
      <c r="A485" s="402"/>
      <c r="B485" s="402"/>
      <c r="C485" s="402"/>
      <c r="D485" s="402"/>
      <c r="E485" s="402"/>
      <c r="F485" s="402"/>
      <c r="G485" s="402"/>
      <c r="H485" s="402"/>
      <c r="I485" s="402"/>
    </row>
    <row r="486" ht="15.75" customHeight="1">
      <c r="A486" s="402"/>
      <c r="B486" s="402"/>
      <c r="C486" s="402"/>
      <c r="D486" s="402"/>
      <c r="E486" s="402"/>
      <c r="F486" s="402"/>
      <c r="G486" s="402"/>
      <c r="H486" s="402"/>
      <c r="I486" s="402"/>
    </row>
    <row r="487" ht="15.75" customHeight="1">
      <c r="A487" s="402"/>
      <c r="B487" s="402"/>
      <c r="C487" s="402"/>
      <c r="D487" s="402"/>
      <c r="E487" s="402"/>
      <c r="F487" s="402"/>
      <c r="G487" s="402"/>
      <c r="H487" s="402"/>
      <c r="I487" s="402"/>
    </row>
    <row r="488" ht="15.75" customHeight="1">
      <c r="A488" s="402"/>
      <c r="B488" s="402"/>
      <c r="C488" s="402"/>
      <c r="D488" s="402"/>
      <c r="E488" s="402"/>
      <c r="F488" s="402"/>
      <c r="G488" s="402"/>
      <c r="H488" s="402"/>
      <c r="I488" s="402"/>
    </row>
    <row r="489" ht="15.75" customHeight="1">
      <c r="A489" s="402"/>
      <c r="B489" s="402"/>
      <c r="C489" s="402"/>
      <c r="D489" s="402"/>
      <c r="E489" s="402"/>
      <c r="F489" s="402"/>
      <c r="G489" s="402"/>
      <c r="H489" s="402"/>
      <c r="I489" s="402"/>
    </row>
    <row r="490" ht="15.75" customHeight="1">
      <c r="A490" s="402"/>
      <c r="B490" s="402"/>
      <c r="C490" s="402"/>
      <c r="D490" s="402"/>
      <c r="E490" s="402"/>
      <c r="F490" s="402"/>
      <c r="G490" s="402"/>
      <c r="H490" s="402"/>
      <c r="I490" s="402"/>
    </row>
    <row r="491" ht="15.75" customHeight="1">
      <c r="A491" s="402"/>
      <c r="B491" s="402"/>
      <c r="C491" s="402"/>
      <c r="D491" s="402"/>
      <c r="E491" s="402"/>
      <c r="F491" s="402"/>
      <c r="G491" s="402"/>
      <c r="H491" s="402"/>
      <c r="I491" s="402"/>
    </row>
    <row r="492" ht="15.75" customHeight="1">
      <c r="A492" s="402"/>
      <c r="B492" s="402"/>
      <c r="C492" s="402"/>
      <c r="D492" s="402"/>
      <c r="E492" s="402"/>
      <c r="F492" s="402"/>
      <c r="G492" s="402"/>
      <c r="H492" s="402"/>
      <c r="I492" s="402"/>
    </row>
    <row r="493" ht="15.75" customHeight="1">
      <c r="A493" s="402"/>
      <c r="B493" s="402"/>
      <c r="C493" s="402"/>
      <c r="D493" s="402"/>
      <c r="E493" s="402"/>
      <c r="F493" s="402"/>
      <c r="G493" s="402"/>
      <c r="H493" s="402"/>
      <c r="I493" s="402"/>
    </row>
    <row r="494" ht="15.75" customHeight="1">
      <c r="A494" s="402"/>
      <c r="B494" s="402"/>
      <c r="C494" s="402"/>
      <c r="D494" s="402"/>
      <c r="E494" s="402"/>
      <c r="F494" s="402"/>
      <c r="G494" s="402"/>
      <c r="H494" s="402"/>
      <c r="I494" s="402"/>
    </row>
    <row r="495" ht="15.75" customHeight="1">
      <c r="A495" s="402"/>
      <c r="B495" s="402"/>
      <c r="C495" s="402"/>
      <c r="D495" s="402"/>
      <c r="E495" s="402"/>
      <c r="F495" s="402"/>
      <c r="G495" s="402"/>
      <c r="H495" s="402"/>
      <c r="I495" s="402"/>
    </row>
    <row r="496" ht="15.75" customHeight="1">
      <c r="A496" s="402"/>
      <c r="B496" s="402"/>
      <c r="C496" s="402"/>
      <c r="D496" s="402"/>
      <c r="E496" s="402"/>
      <c r="F496" s="402"/>
      <c r="G496" s="402"/>
      <c r="H496" s="402"/>
      <c r="I496" s="402"/>
    </row>
    <row r="497" ht="15.75" customHeight="1">
      <c r="A497" s="402"/>
      <c r="B497" s="402"/>
      <c r="C497" s="402"/>
      <c r="D497" s="402"/>
      <c r="E497" s="402"/>
      <c r="F497" s="402"/>
      <c r="G497" s="402"/>
      <c r="H497" s="402"/>
      <c r="I497" s="402"/>
    </row>
    <row r="498" ht="15.75" customHeight="1">
      <c r="A498" s="402"/>
      <c r="B498" s="402"/>
      <c r="C498" s="402"/>
      <c r="D498" s="402"/>
      <c r="E498" s="402"/>
      <c r="F498" s="402"/>
      <c r="G498" s="402"/>
      <c r="H498" s="402"/>
      <c r="I498" s="402"/>
    </row>
    <row r="499" ht="15.75" customHeight="1">
      <c r="A499" s="402"/>
      <c r="B499" s="402"/>
      <c r="C499" s="402"/>
      <c r="D499" s="402"/>
      <c r="E499" s="402"/>
      <c r="F499" s="402"/>
      <c r="G499" s="402"/>
      <c r="H499" s="402"/>
      <c r="I499" s="402"/>
    </row>
    <row r="500" ht="15.75" customHeight="1">
      <c r="A500" s="402"/>
      <c r="B500" s="402"/>
      <c r="C500" s="402"/>
      <c r="D500" s="402"/>
      <c r="E500" s="402"/>
      <c r="F500" s="402"/>
      <c r="G500" s="402"/>
      <c r="H500" s="402"/>
      <c r="I500" s="402"/>
    </row>
    <row r="501" ht="15.75" customHeight="1">
      <c r="A501" s="402"/>
      <c r="B501" s="402"/>
      <c r="C501" s="402"/>
      <c r="D501" s="402"/>
      <c r="E501" s="402"/>
      <c r="F501" s="402"/>
      <c r="G501" s="402"/>
      <c r="H501" s="402"/>
      <c r="I501" s="402"/>
    </row>
    <row r="502" ht="15.75" customHeight="1">
      <c r="A502" s="402"/>
      <c r="B502" s="402"/>
      <c r="C502" s="402"/>
      <c r="D502" s="402"/>
      <c r="E502" s="402"/>
      <c r="F502" s="402"/>
      <c r="G502" s="402"/>
      <c r="H502" s="402"/>
      <c r="I502" s="402"/>
    </row>
    <row r="503" ht="15.75" customHeight="1">
      <c r="A503" s="402"/>
      <c r="B503" s="402"/>
      <c r="C503" s="402"/>
      <c r="D503" s="402"/>
      <c r="E503" s="402"/>
      <c r="F503" s="402"/>
      <c r="G503" s="402"/>
      <c r="H503" s="402"/>
      <c r="I503" s="402"/>
    </row>
    <row r="504" ht="15.75" customHeight="1">
      <c r="A504" s="402"/>
      <c r="B504" s="402"/>
      <c r="C504" s="402"/>
      <c r="D504" s="402"/>
      <c r="E504" s="402"/>
      <c r="F504" s="402"/>
      <c r="G504" s="402"/>
      <c r="H504" s="402"/>
      <c r="I504" s="402"/>
    </row>
    <row r="505" ht="15.75" customHeight="1">
      <c r="A505" s="402"/>
      <c r="B505" s="402"/>
      <c r="C505" s="402"/>
      <c r="D505" s="402"/>
      <c r="E505" s="402"/>
      <c r="F505" s="402"/>
      <c r="G505" s="402"/>
      <c r="H505" s="402"/>
      <c r="I505" s="402"/>
    </row>
    <row r="506" ht="15.75" customHeight="1">
      <c r="A506" s="402"/>
      <c r="B506" s="402"/>
      <c r="C506" s="402"/>
      <c r="D506" s="402"/>
      <c r="E506" s="402"/>
      <c r="F506" s="402"/>
      <c r="G506" s="402"/>
      <c r="H506" s="402"/>
      <c r="I506" s="402"/>
    </row>
    <row r="507" ht="15.75" customHeight="1">
      <c r="A507" s="402"/>
      <c r="B507" s="402"/>
      <c r="C507" s="402"/>
      <c r="D507" s="402"/>
      <c r="E507" s="402"/>
      <c r="F507" s="402"/>
      <c r="G507" s="402"/>
      <c r="H507" s="402"/>
      <c r="I507" s="402"/>
    </row>
    <row r="508" ht="15.75" customHeight="1">
      <c r="A508" s="402"/>
      <c r="B508" s="402"/>
      <c r="C508" s="402"/>
      <c r="D508" s="402"/>
      <c r="E508" s="402"/>
      <c r="F508" s="402"/>
      <c r="G508" s="402"/>
      <c r="H508" s="402"/>
      <c r="I508" s="402"/>
    </row>
    <row r="509" ht="15.75" customHeight="1">
      <c r="A509" s="402"/>
      <c r="B509" s="402"/>
      <c r="C509" s="402"/>
      <c r="D509" s="402"/>
      <c r="E509" s="402"/>
      <c r="F509" s="402"/>
      <c r="G509" s="402"/>
      <c r="H509" s="402"/>
      <c r="I509" s="402"/>
    </row>
    <row r="510" ht="15.75" customHeight="1">
      <c r="A510" s="402"/>
      <c r="B510" s="402"/>
      <c r="C510" s="402"/>
      <c r="D510" s="402"/>
      <c r="E510" s="402"/>
      <c r="F510" s="402"/>
      <c r="G510" s="402"/>
      <c r="H510" s="402"/>
      <c r="I510" s="402"/>
    </row>
    <row r="511" ht="15.75" customHeight="1">
      <c r="A511" s="402"/>
      <c r="B511" s="402"/>
      <c r="C511" s="402"/>
      <c r="D511" s="402"/>
      <c r="E511" s="402"/>
      <c r="F511" s="402"/>
      <c r="G511" s="402"/>
      <c r="H511" s="402"/>
      <c r="I511" s="402"/>
    </row>
    <row r="512" ht="15.75" customHeight="1">
      <c r="A512" s="402"/>
      <c r="B512" s="402"/>
      <c r="C512" s="402"/>
      <c r="D512" s="402"/>
      <c r="E512" s="402"/>
      <c r="F512" s="402"/>
      <c r="G512" s="402"/>
      <c r="H512" s="402"/>
      <c r="I512" s="402"/>
    </row>
    <row r="513" ht="15.75" customHeight="1">
      <c r="A513" s="402"/>
      <c r="B513" s="402"/>
      <c r="C513" s="402"/>
      <c r="D513" s="402"/>
      <c r="E513" s="402"/>
      <c r="F513" s="402"/>
      <c r="G513" s="402"/>
      <c r="H513" s="402"/>
      <c r="I513" s="402"/>
    </row>
    <row r="514" ht="15.75" customHeight="1">
      <c r="A514" s="402"/>
      <c r="B514" s="402"/>
      <c r="C514" s="402"/>
      <c r="D514" s="402"/>
      <c r="E514" s="402"/>
      <c r="F514" s="402"/>
      <c r="G514" s="402"/>
      <c r="H514" s="402"/>
      <c r="I514" s="402"/>
    </row>
    <row r="515" ht="15.75" customHeight="1">
      <c r="A515" s="402"/>
      <c r="B515" s="402"/>
      <c r="C515" s="402"/>
      <c r="D515" s="402"/>
      <c r="E515" s="402"/>
      <c r="F515" s="402"/>
      <c r="G515" s="402"/>
      <c r="H515" s="402"/>
      <c r="I515" s="402"/>
    </row>
    <row r="516" ht="15.75" customHeight="1">
      <c r="A516" s="402"/>
      <c r="B516" s="402"/>
      <c r="C516" s="402"/>
      <c r="D516" s="402"/>
      <c r="E516" s="402"/>
      <c r="F516" s="402"/>
      <c r="G516" s="402"/>
      <c r="H516" s="402"/>
      <c r="I516" s="402"/>
    </row>
    <row r="517" ht="15.75" customHeight="1">
      <c r="A517" s="402"/>
      <c r="B517" s="402"/>
      <c r="C517" s="402"/>
      <c r="D517" s="402"/>
      <c r="E517" s="402"/>
      <c r="F517" s="402"/>
      <c r="G517" s="402"/>
      <c r="H517" s="402"/>
      <c r="I517" s="402"/>
    </row>
    <row r="518" ht="15.75" customHeight="1">
      <c r="A518" s="402"/>
      <c r="B518" s="402"/>
      <c r="C518" s="402"/>
      <c r="D518" s="402"/>
      <c r="E518" s="402"/>
      <c r="F518" s="402"/>
      <c r="G518" s="402"/>
      <c r="H518" s="402"/>
      <c r="I518" s="402"/>
    </row>
    <row r="519" ht="15.75" customHeight="1">
      <c r="A519" s="402"/>
      <c r="B519" s="402"/>
      <c r="C519" s="402"/>
      <c r="D519" s="402"/>
      <c r="E519" s="402"/>
      <c r="F519" s="402"/>
      <c r="G519" s="402"/>
      <c r="H519" s="402"/>
      <c r="I519" s="402"/>
    </row>
    <row r="520" ht="15.75" customHeight="1">
      <c r="A520" s="402"/>
      <c r="B520" s="402"/>
      <c r="C520" s="402"/>
      <c r="D520" s="402"/>
      <c r="E520" s="402"/>
      <c r="F520" s="402"/>
      <c r="G520" s="402"/>
      <c r="H520" s="402"/>
      <c r="I520" s="402"/>
    </row>
    <row r="521" ht="15.75" customHeight="1">
      <c r="A521" s="402"/>
      <c r="B521" s="402"/>
      <c r="C521" s="402"/>
      <c r="D521" s="402"/>
      <c r="E521" s="402"/>
      <c r="F521" s="402"/>
      <c r="G521" s="402"/>
      <c r="H521" s="402"/>
      <c r="I521" s="402"/>
    </row>
    <row r="522" ht="15.75" customHeight="1">
      <c r="A522" s="402"/>
      <c r="B522" s="402"/>
      <c r="C522" s="402"/>
      <c r="D522" s="402"/>
      <c r="E522" s="402"/>
      <c r="F522" s="402"/>
      <c r="G522" s="402"/>
      <c r="H522" s="402"/>
      <c r="I522" s="402"/>
    </row>
    <row r="523" ht="15.75" customHeight="1">
      <c r="A523" s="402"/>
      <c r="B523" s="402"/>
      <c r="C523" s="402"/>
      <c r="D523" s="402"/>
      <c r="E523" s="402"/>
      <c r="F523" s="402"/>
      <c r="G523" s="402"/>
      <c r="H523" s="402"/>
      <c r="I523" s="402"/>
    </row>
    <row r="524" ht="15.75" customHeight="1">
      <c r="A524" s="402"/>
      <c r="B524" s="402"/>
      <c r="C524" s="402"/>
      <c r="D524" s="402"/>
      <c r="E524" s="402"/>
      <c r="F524" s="402"/>
      <c r="G524" s="402"/>
      <c r="H524" s="402"/>
      <c r="I524" s="402"/>
    </row>
    <row r="525" ht="15.75" customHeight="1">
      <c r="A525" s="402"/>
      <c r="B525" s="402"/>
      <c r="C525" s="402"/>
      <c r="D525" s="402"/>
      <c r="E525" s="402"/>
      <c r="F525" s="402"/>
      <c r="G525" s="402"/>
      <c r="H525" s="402"/>
      <c r="I525" s="402"/>
    </row>
    <row r="526" ht="15.75" customHeight="1">
      <c r="A526" s="402"/>
      <c r="B526" s="402"/>
      <c r="C526" s="402"/>
      <c r="D526" s="402"/>
      <c r="E526" s="402"/>
      <c r="F526" s="402"/>
      <c r="G526" s="402"/>
      <c r="H526" s="402"/>
      <c r="I526" s="402"/>
    </row>
    <row r="527" ht="15.75" customHeight="1">
      <c r="A527" s="402"/>
      <c r="B527" s="402"/>
      <c r="C527" s="402"/>
      <c r="D527" s="402"/>
      <c r="E527" s="402"/>
      <c r="F527" s="402"/>
      <c r="G527" s="402"/>
      <c r="H527" s="402"/>
      <c r="I527" s="402"/>
    </row>
    <row r="528" ht="15.75" customHeight="1">
      <c r="A528" s="402"/>
      <c r="B528" s="402"/>
      <c r="C528" s="402"/>
      <c r="D528" s="402"/>
      <c r="E528" s="402"/>
      <c r="F528" s="402"/>
      <c r="G528" s="402"/>
      <c r="H528" s="402"/>
      <c r="I528" s="402"/>
    </row>
    <row r="529" ht="15.75" customHeight="1">
      <c r="A529" s="402"/>
      <c r="B529" s="402"/>
      <c r="C529" s="402"/>
      <c r="D529" s="402"/>
      <c r="E529" s="402"/>
      <c r="F529" s="402"/>
      <c r="G529" s="402"/>
      <c r="H529" s="402"/>
      <c r="I529" s="402"/>
    </row>
    <row r="530" ht="15.75" customHeight="1">
      <c r="A530" s="402"/>
      <c r="B530" s="402"/>
      <c r="C530" s="402"/>
      <c r="D530" s="402"/>
      <c r="E530" s="402"/>
      <c r="F530" s="402"/>
      <c r="G530" s="402"/>
      <c r="H530" s="402"/>
      <c r="I530" s="402"/>
    </row>
    <row r="531" ht="15.75" customHeight="1">
      <c r="A531" s="402"/>
      <c r="B531" s="402"/>
      <c r="C531" s="402"/>
      <c r="D531" s="402"/>
      <c r="E531" s="402"/>
      <c r="F531" s="402"/>
      <c r="G531" s="402"/>
      <c r="H531" s="402"/>
      <c r="I531" s="402"/>
    </row>
    <row r="532" ht="15.75" customHeight="1">
      <c r="A532" s="402"/>
      <c r="B532" s="402"/>
      <c r="C532" s="402"/>
      <c r="D532" s="402"/>
      <c r="E532" s="402"/>
      <c r="F532" s="402"/>
      <c r="G532" s="402"/>
      <c r="H532" s="402"/>
      <c r="I532" s="402"/>
    </row>
    <row r="533" ht="15.75" customHeight="1">
      <c r="A533" s="402"/>
      <c r="B533" s="402"/>
      <c r="C533" s="402"/>
      <c r="D533" s="402"/>
      <c r="E533" s="402"/>
      <c r="F533" s="402"/>
      <c r="G533" s="402"/>
      <c r="H533" s="402"/>
      <c r="I533" s="402"/>
    </row>
    <row r="534" ht="15.75" customHeight="1">
      <c r="A534" s="402"/>
      <c r="B534" s="402"/>
      <c r="C534" s="402"/>
      <c r="D534" s="402"/>
      <c r="E534" s="402"/>
      <c r="F534" s="402"/>
      <c r="G534" s="402"/>
      <c r="H534" s="402"/>
      <c r="I534" s="402"/>
    </row>
    <row r="535" ht="15.75" customHeight="1">
      <c r="A535" s="402"/>
      <c r="B535" s="402"/>
      <c r="C535" s="402"/>
      <c r="D535" s="402"/>
      <c r="E535" s="402"/>
      <c r="F535" s="402"/>
      <c r="G535" s="402"/>
      <c r="H535" s="402"/>
      <c r="I535" s="402"/>
    </row>
    <row r="536" ht="15.75" customHeight="1">
      <c r="A536" s="402"/>
      <c r="B536" s="402"/>
      <c r="C536" s="402"/>
      <c r="D536" s="402"/>
      <c r="E536" s="402"/>
      <c r="F536" s="402"/>
      <c r="G536" s="402"/>
      <c r="H536" s="402"/>
      <c r="I536" s="402"/>
    </row>
    <row r="537" ht="15.75" customHeight="1">
      <c r="A537" s="402"/>
      <c r="B537" s="402"/>
      <c r="C537" s="402"/>
      <c r="D537" s="402"/>
      <c r="E537" s="402"/>
      <c r="F537" s="402"/>
      <c r="G537" s="402"/>
      <c r="H537" s="402"/>
      <c r="I537" s="402"/>
    </row>
    <row r="538" ht="15.75" customHeight="1">
      <c r="A538" s="402"/>
      <c r="B538" s="402"/>
      <c r="C538" s="402"/>
      <c r="D538" s="402"/>
      <c r="E538" s="402"/>
      <c r="F538" s="402"/>
      <c r="G538" s="402"/>
      <c r="H538" s="402"/>
      <c r="I538" s="402"/>
    </row>
    <row r="539" ht="15.75" customHeight="1">
      <c r="A539" s="402"/>
      <c r="B539" s="402"/>
      <c r="C539" s="402"/>
      <c r="D539" s="402"/>
      <c r="E539" s="402"/>
      <c r="F539" s="402"/>
      <c r="G539" s="402"/>
      <c r="H539" s="402"/>
      <c r="I539" s="402"/>
    </row>
    <row r="540" ht="15.75" customHeight="1">
      <c r="A540" s="402"/>
      <c r="B540" s="402"/>
      <c r="C540" s="402"/>
      <c r="D540" s="402"/>
      <c r="E540" s="402"/>
      <c r="F540" s="402"/>
      <c r="G540" s="402"/>
      <c r="H540" s="402"/>
      <c r="I540" s="402"/>
    </row>
    <row r="541" ht="15.75" customHeight="1">
      <c r="A541" s="402"/>
      <c r="B541" s="402"/>
      <c r="C541" s="402"/>
      <c r="D541" s="402"/>
      <c r="E541" s="402"/>
      <c r="F541" s="402"/>
      <c r="G541" s="402"/>
      <c r="H541" s="402"/>
      <c r="I541" s="402"/>
    </row>
    <row r="542" ht="15.75" customHeight="1">
      <c r="A542" s="402"/>
      <c r="B542" s="402"/>
      <c r="C542" s="402"/>
      <c r="D542" s="402"/>
      <c r="E542" s="402"/>
      <c r="F542" s="402"/>
      <c r="G542" s="402"/>
      <c r="H542" s="402"/>
      <c r="I542" s="402"/>
    </row>
    <row r="543" ht="15.75" customHeight="1">
      <c r="A543" s="402"/>
      <c r="B543" s="402"/>
      <c r="C543" s="402"/>
      <c r="D543" s="402"/>
      <c r="E543" s="402"/>
      <c r="F543" s="402"/>
      <c r="G543" s="402"/>
      <c r="H543" s="402"/>
      <c r="I543" s="402"/>
    </row>
    <row r="544" ht="15.75" customHeight="1">
      <c r="A544" s="402"/>
      <c r="B544" s="402"/>
      <c r="C544" s="402"/>
      <c r="D544" s="402"/>
      <c r="E544" s="402"/>
      <c r="F544" s="402"/>
      <c r="G544" s="402"/>
      <c r="H544" s="402"/>
      <c r="I544" s="402"/>
    </row>
    <row r="545" ht="15.75" customHeight="1">
      <c r="A545" s="402"/>
      <c r="B545" s="402"/>
      <c r="C545" s="402"/>
      <c r="D545" s="402"/>
      <c r="E545" s="402"/>
      <c r="F545" s="402"/>
      <c r="G545" s="402"/>
      <c r="H545" s="402"/>
      <c r="I545" s="402"/>
    </row>
    <row r="546" ht="15.75" customHeight="1">
      <c r="A546" s="402"/>
      <c r="B546" s="402"/>
      <c r="C546" s="402"/>
      <c r="D546" s="402"/>
      <c r="E546" s="402"/>
      <c r="F546" s="402"/>
      <c r="G546" s="402"/>
      <c r="H546" s="402"/>
      <c r="I546" s="402"/>
    </row>
    <row r="547" ht="15.75" customHeight="1">
      <c r="A547" s="402"/>
      <c r="B547" s="402"/>
      <c r="C547" s="402"/>
      <c r="D547" s="402"/>
      <c r="E547" s="402"/>
      <c r="F547" s="402"/>
      <c r="G547" s="402"/>
      <c r="H547" s="402"/>
      <c r="I547" s="402"/>
    </row>
    <row r="548" ht="15.75" customHeight="1">
      <c r="A548" s="402"/>
      <c r="B548" s="402"/>
      <c r="C548" s="402"/>
      <c r="D548" s="402"/>
      <c r="E548" s="402"/>
      <c r="F548" s="402"/>
      <c r="G548" s="402"/>
      <c r="H548" s="402"/>
      <c r="I548" s="402"/>
    </row>
    <row r="549" ht="15.75" customHeight="1">
      <c r="A549" s="402"/>
      <c r="B549" s="402"/>
      <c r="C549" s="402"/>
      <c r="D549" s="402"/>
      <c r="E549" s="402"/>
      <c r="F549" s="402"/>
      <c r="G549" s="402"/>
      <c r="H549" s="402"/>
      <c r="I549" s="402"/>
    </row>
    <row r="550" ht="15.75" customHeight="1">
      <c r="A550" s="402"/>
      <c r="B550" s="402"/>
      <c r="C550" s="402"/>
      <c r="D550" s="402"/>
      <c r="E550" s="402"/>
      <c r="F550" s="402"/>
      <c r="G550" s="402"/>
      <c r="H550" s="402"/>
      <c r="I550" s="402"/>
    </row>
    <row r="551" ht="15.75" customHeight="1">
      <c r="A551" s="402"/>
      <c r="B551" s="402"/>
      <c r="C551" s="402"/>
      <c r="D551" s="402"/>
      <c r="E551" s="402"/>
      <c r="F551" s="402"/>
      <c r="G551" s="402"/>
      <c r="H551" s="402"/>
      <c r="I551" s="402"/>
    </row>
    <row r="552" ht="15.75" customHeight="1">
      <c r="A552" s="402"/>
      <c r="B552" s="402"/>
      <c r="C552" s="402"/>
      <c r="D552" s="402"/>
      <c r="E552" s="402"/>
      <c r="F552" s="402"/>
      <c r="G552" s="402"/>
      <c r="H552" s="402"/>
      <c r="I552" s="402"/>
    </row>
    <row r="553" ht="15.75" customHeight="1">
      <c r="A553" s="402"/>
      <c r="B553" s="402"/>
      <c r="C553" s="402"/>
      <c r="D553" s="402"/>
      <c r="E553" s="402"/>
      <c r="F553" s="402"/>
      <c r="G553" s="402"/>
      <c r="H553" s="402"/>
      <c r="I553" s="402"/>
    </row>
    <row r="554" ht="15.75" customHeight="1">
      <c r="A554" s="402"/>
      <c r="B554" s="402"/>
      <c r="C554" s="402"/>
      <c r="D554" s="402"/>
      <c r="E554" s="402"/>
      <c r="F554" s="402"/>
      <c r="G554" s="402"/>
      <c r="H554" s="402"/>
      <c r="I554" s="402"/>
    </row>
    <row r="555" ht="15.75" customHeight="1">
      <c r="A555" s="402"/>
      <c r="B555" s="402"/>
      <c r="C555" s="402"/>
      <c r="D555" s="402"/>
      <c r="E555" s="402"/>
      <c r="F555" s="402"/>
      <c r="G555" s="402"/>
      <c r="H555" s="402"/>
      <c r="I555" s="402"/>
    </row>
    <row r="556" ht="15.75" customHeight="1">
      <c r="A556" s="402"/>
      <c r="B556" s="402"/>
      <c r="C556" s="402"/>
      <c r="D556" s="402"/>
      <c r="E556" s="402"/>
      <c r="F556" s="402"/>
      <c r="G556" s="402"/>
      <c r="H556" s="402"/>
      <c r="I556" s="402"/>
    </row>
    <row r="557" ht="15.75" customHeight="1">
      <c r="A557" s="402"/>
      <c r="B557" s="402"/>
      <c r="C557" s="402"/>
      <c r="D557" s="402"/>
      <c r="E557" s="402"/>
      <c r="F557" s="402"/>
      <c r="G557" s="402"/>
      <c r="H557" s="402"/>
      <c r="I557" s="402"/>
    </row>
    <row r="558" ht="15.75" customHeight="1">
      <c r="A558" s="402"/>
      <c r="B558" s="402"/>
      <c r="C558" s="402"/>
      <c r="D558" s="402"/>
      <c r="E558" s="402"/>
      <c r="F558" s="402"/>
      <c r="G558" s="402"/>
      <c r="H558" s="402"/>
      <c r="I558" s="402"/>
    </row>
    <row r="559" ht="15.75" customHeight="1">
      <c r="A559" s="402"/>
      <c r="B559" s="402"/>
      <c r="C559" s="402"/>
      <c r="D559" s="402"/>
      <c r="E559" s="402"/>
      <c r="F559" s="402"/>
      <c r="G559" s="402"/>
      <c r="H559" s="402"/>
      <c r="I559" s="402"/>
    </row>
    <row r="560" ht="15.75" customHeight="1">
      <c r="A560" s="402"/>
      <c r="B560" s="402"/>
      <c r="C560" s="402"/>
      <c r="D560" s="402"/>
      <c r="E560" s="402"/>
      <c r="F560" s="402"/>
      <c r="G560" s="402"/>
      <c r="H560" s="402"/>
      <c r="I560" s="402"/>
    </row>
    <row r="561" ht="15.75" customHeight="1">
      <c r="A561" s="402"/>
      <c r="B561" s="402"/>
      <c r="C561" s="402"/>
      <c r="D561" s="402"/>
      <c r="E561" s="402"/>
      <c r="F561" s="402"/>
      <c r="G561" s="402"/>
      <c r="H561" s="402"/>
      <c r="I561" s="402"/>
    </row>
    <row r="562" ht="15.75" customHeight="1">
      <c r="A562" s="402"/>
      <c r="B562" s="402"/>
      <c r="C562" s="402"/>
      <c r="D562" s="402"/>
      <c r="E562" s="402"/>
      <c r="F562" s="402"/>
      <c r="G562" s="402"/>
      <c r="H562" s="402"/>
      <c r="I562" s="402"/>
    </row>
    <row r="563" ht="15.75" customHeight="1">
      <c r="A563" s="402"/>
      <c r="B563" s="402"/>
      <c r="C563" s="402"/>
      <c r="D563" s="402"/>
      <c r="E563" s="402"/>
      <c r="F563" s="402"/>
      <c r="G563" s="402"/>
      <c r="H563" s="402"/>
      <c r="I563" s="402"/>
    </row>
    <row r="564" ht="15.75" customHeight="1">
      <c r="A564" s="402"/>
      <c r="B564" s="402"/>
      <c r="C564" s="402"/>
      <c r="D564" s="402"/>
      <c r="E564" s="402"/>
      <c r="F564" s="402"/>
      <c r="G564" s="402"/>
      <c r="H564" s="402"/>
      <c r="I564" s="402"/>
    </row>
    <row r="565" ht="15.75" customHeight="1">
      <c r="A565" s="402"/>
      <c r="B565" s="402"/>
      <c r="C565" s="402"/>
      <c r="D565" s="402"/>
      <c r="E565" s="402"/>
      <c r="F565" s="402"/>
      <c r="G565" s="402"/>
      <c r="H565" s="402"/>
      <c r="I565" s="402"/>
    </row>
    <row r="566" ht="15.75" customHeight="1">
      <c r="A566" s="402"/>
      <c r="B566" s="402"/>
      <c r="C566" s="402"/>
      <c r="D566" s="402"/>
      <c r="E566" s="402"/>
      <c r="F566" s="402"/>
      <c r="G566" s="402"/>
      <c r="H566" s="402"/>
      <c r="I566" s="402"/>
    </row>
    <row r="567" ht="15.75" customHeight="1">
      <c r="A567" s="402"/>
      <c r="B567" s="402"/>
      <c r="C567" s="402"/>
      <c r="D567" s="402"/>
      <c r="E567" s="402"/>
      <c r="F567" s="402"/>
      <c r="G567" s="402"/>
      <c r="H567" s="402"/>
      <c r="I567" s="402"/>
    </row>
    <row r="568" ht="15.75" customHeight="1">
      <c r="A568" s="402"/>
      <c r="B568" s="402"/>
      <c r="C568" s="402"/>
      <c r="D568" s="402"/>
      <c r="E568" s="402"/>
      <c r="F568" s="402"/>
      <c r="G568" s="402"/>
      <c r="H568" s="402"/>
      <c r="I568" s="402"/>
    </row>
    <row r="569" ht="15.75" customHeight="1">
      <c r="A569" s="402"/>
      <c r="B569" s="402"/>
      <c r="C569" s="402"/>
      <c r="D569" s="402"/>
      <c r="E569" s="402"/>
      <c r="F569" s="402"/>
      <c r="G569" s="402"/>
      <c r="H569" s="402"/>
      <c r="I569" s="402"/>
    </row>
    <row r="570" ht="15.75" customHeight="1">
      <c r="A570" s="402"/>
      <c r="B570" s="402"/>
      <c r="C570" s="402"/>
      <c r="D570" s="402"/>
      <c r="E570" s="402"/>
      <c r="F570" s="402"/>
      <c r="G570" s="402"/>
      <c r="H570" s="402"/>
      <c r="I570" s="402"/>
    </row>
    <row r="571" ht="15.75" customHeight="1">
      <c r="A571" s="402"/>
      <c r="B571" s="402"/>
      <c r="C571" s="402"/>
      <c r="D571" s="402"/>
      <c r="E571" s="402"/>
      <c r="F571" s="402"/>
      <c r="G571" s="402"/>
      <c r="H571" s="402"/>
      <c r="I571" s="402"/>
    </row>
    <row r="572" ht="15.75" customHeight="1">
      <c r="A572" s="402"/>
      <c r="B572" s="402"/>
      <c r="C572" s="402"/>
      <c r="D572" s="402"/>
      <c r="E572" s="402"/>
      <c r="F572" s="402"/>
      <c r="G572" s="402"/>
      <c r="H572" s="402"/>
      <c r="I572" s="402"/>
    </row>
    <row r="573" ht="15.75" customHeight="1">
      <c r="A573" s="402"/>
      <c r="B573" s="402"/>
      <c r="C573" s="402"/>
      <c r="D573" s="402"/>
      <c r="E573" s="402"/>
      <c r="F573" s="402"/>
      <c r="G573" s="402"/>
      <c r="H573" s="402"/>
      <c r="I573" s="402"/>
    </row>
    <row r="574" ht="15.75" customHeight="1">
      <c r="A574" s="402"/>
      <c r="B574" s="402"/>
      <c r="C574" s="402"/>
      <c r="D574" s="402"/>
      <c r="E574" s="402"/>
      <c r="F574" s="402"/>
      <c r="G574" s="402"/>
      <c r="H574" s="402"/>
      <c r="I574" s="402"/>
    </row>
    <row r="575" ht="15.75" customHeight="1">
      <c r="A575" s="402"/>
      <c r="B575" s="402"/>
      <c r="C575" s="402"/>
      <c r="D575" s="402"/>
      <c r="E575" s="402"/>
      <c r="F575" s="402"/>
      <c r="G575" s="402"/>
      <c r="H575" s="402"/>
      <c r="I575" s="402"/>
    </row>
    <row r="576" ht="15.75" customHeight="1">
      <c r="A576" s="402"/>
      <c r="B576" s="402"/>
      <c r="C576" s="402"/>
      <c r="D576" s="402"/>
      <c r="E576" s="402"/>
      <c r="F576" s="402"/>
      <c r="G576" s="402"/>
      <c r="H576" s="402"/>
      <c r="I576" s="402"/>
    </row>
    <row r="577" ht="15.75" customHeight="1">
      <c r="A577" s="402"/>
      <c r="B577" s="402"/>
      <c r="C577" s="402"/>
      <c r="D577" s="402"/>
      <c r="E577" s="402"/>
      <c r="F577" s="402"/>
      <c r="G577" s="402"/>
      <c r="H577" s="402"/>
      <c r="I577" s="402"/>
    </row>
    <row r="578" ht="15.75" customHeight="1">
      <c r="A578" s="402"/>
      <c r="B578" s="402"/>
      <c r="C578" s="402"/>
      <c r="D578" s="402"/>
      <c r="E578" s="402"/>
      <c r="F578" s="402"/>
      <c r="G578" s="402"/>
      <c r="H578" s="402"/>
      <c r="I578" s="402"/>
    </row>
    <row r="579" ht="15.75" customHeight="1">
      <c r="A579" s="402"/>
      <c r="B579" s="402"/>
      <c r="C579" s="402"/>
      <c r="D579" s="402"/>
      <c r="E579" s="402"/>
      <c r="F579" s="402"/>
      <c r="G579" s="402"/>
      <c r="H579" s="402"/>
      <c r="I579" s="402"/>
    </row>
    <row r="580" ht="15.75" customHeight="1">
      <c r="A580" s="402"/>
      <c r="B580" s="402"/>
      <c r="C580" s="402"/>
      <c r="D580" s="402"/>
      <c r="E580" s="402"/>
      <c r="F580" s="402"/>
      <c r="G580" s="402"/>
      <c r="H580" s="402"/>
      <c r="I580" s="402"/>
    </row>
    <row r="581" ht="15.75" customHeight="1">
      <c r="A581" s="402"/>
      <c r="B581" s="402"/>
      <c r="C581" s="402"/>
      <c r="D581" s="402"/>
      <c r="E581" s="402"/>
      <c r="F581" s="402"/>
      <c r="G581" s="402"/>
      <c r="H581" s="402"/>
      <c r="I581" s="402"/>
    </row>
    <row r="582" ht="15.75" customHeight="1">
      <c r="A582" s="402"/>
      <c r="B582" s="402"/>
      <c r="C582" s="402"/>
      <c r="D582" s="402"/>
      <c r="E582" s="402"/>
      <c r="F582" s="402"/>
      <c r="G582" s="402"/>
      <c r="H582" s="402"/>
      <c r="I582" s="402"/>
    </row>
    <row r="583" ht="15.75" customHeight="1">
      <c r="A583" s="402"/>
      <c r="B583" s="402"/>
      <c r="C583" s="402"/>
      <c r="D583" s="402"/>
      <c r="E583" s="402"/>
      <c r="F583" s="402"/>
      <c r="G583" s="402"/>
      <c r="H583" s="402"/>
      <c r="I583" s="402"/>
    </row>
    <row r="584" ht="15.75" customHeight="1">
      <c r="A584" s="402"/>
      <c r="B584" s="402"/>
      <c r="C584" s="402"/>
      <c r="D584" s="402"/>
      <c r="E584" s="402"/>
      <c r="F584" s="402"/>
      <c r="G584" s="402"/>
      <c r="H584" s="402"/>
      <c r="I584" s="402"/>
    </row>
    <row r="585" ht="15.75" customHeight="1">
      <c r="A585" s="402"/>
      <c r="B585" s="402"/>
      <c r="C585" s="402"/>
      <c r="D585" s="402"/>
      <c r="E585" s="402"/>
      <c r="F585" s="402"/>
      <c r="G585" s="402"/>
      <c r="H585" s="402"/>
      <c r="I585" s="402"/>
    </row>
    <row r="586" ht="15.75" customHeight="1">
      <c r="A586" s="402"/>
      <c r="B586" s="402"/>
      <c r="C586" s="402"/>
      <c r="D586" s="402"/>
      <c r="E586" s="402"/>
      <c r="F586" s="402"/>
      <c r="G586" s="402"/>
      <c r="H586" s="402"/>
      <c r="I586" s="402"/>
    </row>
    <row r="587" ht="15.75" customHeight="1">
      <c r="A587" s="402"/>
      <c r="B587" s="402"/>
      <c r="C587" s="402"/>
      <c r="D587" s="402"/>
      <c r="E587" s="402"/>
      <c r="F587" s="402"/>
      <c r="G587" s="402"/>
      <c r="H587" s="402"/>
      <c r="I587" s="402"/>
    </row>
    <row r="588" ht="15.75" customHeight="1">
      <c r="A588" s="402"/>
      <c r="B588" s="402"/>
      <c r="C588" s="402"/>
      <c r="D588" s="402"/>
      <c r="E588" s="402"/>
      <c r="F588" s="402"/>
      <c r="G588" s="402"/>
      <c r="H588" s="402"/>
      <c r="I588" s="402"/>
    </row>
    <row r="589" ht="15.75" customHeight="1">
      <c r="A589" s="402"/>
      <c r="B589" s="402"/>
      <c r="C589" s="402"/>
      <c r="D589" s="402"/>
      <c r="E589" s="402"/>
      <c r="F589" s="402"/>
      <c r="G589" s="402"/>
      <c r="H589" s="402"/>
      <c r="I589" s="402"/>
    </row>
    <row r="590" ht="15.75" customHeight="1">
      <c r="A590" s="402"/>
      <c r="B590" s="402"/>
      <c r="C590" s="402"/>
      <c r="D590" s="402"/>
      <c r="E590" s="402"/>
      <c r="F590" s="402"/>
      <c r="G590" s="402"/>
      <c r="H590" s="402"/>
      <c r="I590" s="402"/>
    </row>
    <row r="591" ht="15.75" customHeight="1">
      <c r="A591" s="402"/>
      <c r="B591" s="402"/>
      <c r="C591" s="402"/>
      <c r="D591" s="402"/>
      <c r="E591" s="402"/>
      <c r="F591" s="402"/>
      <c r="G591" s="402"/>
      <c r="H591" s="402"/>
      <c r="I591" s="402"/>
    </row>
    <row r="592" ht="15.75" customHeight="1">
      <c r="A592" s="402"/>
      <c r="B592" s="402"/>
      <c r="C592" s="402"/>
      <c r="D592" s="402"/>
      <c r="E592" s="402"/>
      <c r="F592" s="402"/>
      <c r="G592" s="402"/>
      <c r="H592" s="402"/>
      <c r="I592" s="402"/>
    </row>
    <row r="593" ht="15.75" customHeight="1">
      <c r="A593" s="402"/>
      <c r="B593" s="402"/>
      <c r="C593" s="402"/>
      <c r="D593" s="402"/>
      <c r="E593" s="402"/>
      <c r="F593" s="402"/>
      <c r="G593" s="402"/>
      <c r="H593" s="402"/>
      <c r="I593" s="402"/>
    </row>
    <row r="594" ht="15.75" customHeight="1">
      <c r="A594" s="402"/>
      <c r="B594" s="402"/>
      <c r="C594" s="402"/>
      <c r="D594" s="402"/>
      <c r="E594" s="402"/>
      <c r="F594" s="402"/>
      <c r="G594" s="402"/>
      <c r="H594" s="402"/>
      <c r="I594" s="402"/>
    </row>
    <row r="595" ht="15.75" customHeight="1">
      <c r="A595" s="402"/>
      <c r="B595" s="402"/>
      <c r="C595" s="402"/>
      <c r="D595" s="402"/>
      <c r="E595" s="402"/>
      <c r="F595" s="402"/>
      <c r="G595" s="402"/>
      <c r="H595" s="402"/>
      <c r="I595" s="402"/>
    </row>
    <row r="596" ht="15.75" customHeight="1">
      <c r="A596" s="402"/>
      <c r="B596" s="402"/>
      <c r="C596" s="402"/>
      <c r="D596" s="402"/>
      <c r="E596" s="402"/>
      <c r="F596" s="402"/>
      <c r="G596" s="402"/>
      <c r="H596" s="402"/>
      <c r="I596" s="402"/>
    </row>
    <row r="597" ht="15.75" customHeight="1">
      <c r="A597" s="402"/>
      <c r="B597" s="402"/>
      <c r="C597" s="402"/>
      <c r="D597" s="402"/>
      <c r="E597" s="402"/>
      <c r="F597" s="402"/>
      <c r="G597" s="402"/>
      <c r="H597" s="402"/>
      <c r="I597" s="402"/>
    </row>
    <row r="598" ht="15.75" customHeight="1">
      <c r="A598" s="402"/>
      <c r="B598" s="402"/>
      <c r="C598" s="402"/>
      <c r="D598" s="402"/>
      <c r="E598" s="402"/>
      <c r="F598" s="402"/>
      <c r="G598" s="402"/>
      <c r="H598" s="402"/>
      <c r="I598" s="402"/>
    </row>
    <row r="599" ht="15.75" customHeight="1">
      <c r="A599" s="402"/>
      <c r="B599" s="402"/>
      <c r="C599" s="402"/>
      <c r="D599" s="402"/>
      <c r="E599" s="402"/>
      <c r="F599" s="402"/>
      <c r="G599" s="402"/>
      <c r="H599" s="402"/>
      <c r="I599" s="402"/>
    </row>
    <row r="600" ht="15.75" customHeight="1">
      <c r="A600" s="402"/>
      <c r="B600" s="402"/>
      <c r="C600" s="402"/>
      <c r="D600" s="402"/>
      <c r="E600" s="402"/>
      <c r="F600" s="402"/>
      <c r="G600" s="402"/>
      <c r="H600" s="402"/>
      <c r="I600" s="402"/>
    </row>
    <row r="601" ht="15.75" customHeight="1">
      <c r="A601" s="402"/>
      <c r="B601" s="402"/>
      <c r="C601" s="402"/>
      <c r="D601" s="402"/>
      <c r="E601" s="402"/>
      <c r="F601" s="402"/>
      <c r="G601" s="402"/>
      <c r="H601" s="402"/>
      <c r="I601" s="402"/>
    </row>
    <row r="602" ht="15.75" customHeight="1">
      <c r="A602" s="402"/>
      <c r="B602" s="402"/>
      <c r="C602" s="402"/>
      <c r="D602" s="402"/>
      <c r="E602" s="402"/>
      <c r="F602" s="402"/>
      <c r="G602" s="402"/>
      <c r="H602" s="402"/>
      <c r="I602" s="402"/>
    </row>
    <row r="603" ht="15.75" customHeight="1">
      <c r="A603" s="402"/>
      <c r="B603" s="402"/>
      <c r="C603" s="402"/>
      <c r="D603" s="402"/>
      <c r="E603" s="402"/>
      <c r="F603" s="402"/>
      <c r="G603" s="402"/>
      <c r="H603" s="402"/>
      <c r="I603" s="402"/>
    </row>
    <row r="604" ht="15.75" customHeight="1">
      <c r="A604" s="402"/>
      <c r="B604" s="402"/>
      <c r="C604" s="402"/>
      <c r="D604" s="402"/>
      <c r="E604" s="402"/>
      <c r="F604" s="402"/>
      <c r="G604" s="402"/>
      <c r="H604" s="402"/>
      <c r="I604" s="402"/>
    </row>
    <row r="605" ht="15.75" customHeight="1">
      <c r="A605" s="402"/>
      <c r="B605" s="402"/>
      <c r="C605" s="402"/>
      <c r="D605" s="402"/>
      <c r="E605" s="402"/>
      <c r="F605" s="402"/>
      <c r="G605" s="402"/>
      <c r="H605" s="402"/>
      <c r="I605" s="402"/>
    </row>
    <row r="606" ht="15.75" customHeight="1">
      <c r="A606" s="402"/>
      <c r="B606" s="402"/>
      <c r="C606" s="402"/>
      <c r="D606" s="402"/>
      <c r="E606" s="402"/>
      <c r="F606" s="402"/>
      <c r="G606" s="402"/>
      <c r="H606" s="402"/>
      <c r="I606" s="402"/>
    </row>
    <row r="607" ht="15.75" customHeight="1">
      <c r="A607" s="402"/>
      <c r="B607" s="402"/>
      <c r="C607" s="402"/>
      <c r="D607" s="402"/>
      <c r="E607" s="402"/>
      <c r="F607" s="402"/>
      <c r="G607" s="402"/>
      <c r="H607" s="402"/>
      <c r="I607" s="402"/>
    </row>
    <row r="608" ht="15.75" customHeight="1">
      <c r="A608" s="402"/>
      <c r="B608" s="402"/>
      <c r="C608" s="402"/>
      <c r="D608" s="402"/>
      <c r="E608" s="402"/>
      <c r="F608" s="402"/>
      <c r="G608" s="402"/>
      <c r="H608" s="402"/>
      <c r="I608" s="402"/>
    </row>
    <row r="609" ht="15.75" customHeight="1">
      <c r="A609" s="402"/>
      <c r="B609" s="402"/>
      <c r="C609" s="402"/>
      <c r="D609" s="402"/>
      <c r="E609" s="402"/>
      <c r="F609" s="402"/>
      <c r="G609" s="402"/>
      <c r="H609" s="402"/>
      <c r="I609" s="402"/>
    </row>
    <row r="610" ht="15.75" customHeight="1">
      <c r="A610" s="402"/>
      <c r="B610" s="402"/>
      <c r="C610" s="402"/>
      <c r="D610" s="402"/>
      <c r="E610" s="402"/>
      <c r="F610" s="402"/>
      <c r="G610" s="402"/>
      <c r="H610" s="402"/>
      <c r="I610" s="402"/>
    </row>
    <row r="611" ht="15.75" customHeight="1">
      <c r="A611" s="402"/>
      <c r="B611" s="402"/>
      <c r="C611" s="402"/>
      <c r="D611" s="402"/>
      <c r="E611" s="402"/>
      <c r="F611" s="402"/>
      <c r="G611" s="402"/>
      <c r="H611" s="402"/>
      <c r="I611" s="402"/>
    </row>
    <row r="612" ht="15.75" customHeight="1">
      <c r="A612" s="402"/>
      <c r="B612" s="402"/>
      <c r="C612" s="402"/>
      <c r="D612" s="402"/>
      <c r="E612" s="402"/>
      <c r="F612" s="402"/>
      <c r="G612" s="402"/>
      <c r="H612" s="402"/>
      <c r="I612" s="402"/>
    </row>
    <row r="613" ht="15.75" customHeight="1">
      <c r="A613" s="402"/>
      <c r="B613" s="402"/>
      <c r="C613" s="402"/>
      <c r="D613" s="402"/>
      <c r="E613" s="402"/>
      <c r="F613" s="402"/>
      <c r="G613" s="402"/>
      <c r="H613" s="402"/>
      <c r="I613" s="402"/>
    </row>
    <row r="614" ht="15.75" customHeight="1">
      <c r="A614" s="402"/>
      <c r="B614" s="402"/>
      <c r="C614" s="402"/>
      <c r="D614" s="402"/>
      <c r="E614" s="402"/>
      <c r="F614" s="402"/>
      <c r="G614" s="402"/>
      <c r="H614" s="402"/>
      <c r="I614" s="402"/>
    </row>
    <row r="615" ht="15.75" customHeight="1">
      <c r="A615" s="402"/>
      <c r="B615" s="402"/>
      <c r="C615" s="402"/>
      <c r="D615" s="402"/>
      <c r="E615" s="402"/>
      <c r="F615" s="402"/>
      <c r="G615" s="402"/>
      <c r="H615" s="402"/>
      <c r="I615" s="402"/>
    </row>
    <row r="616" ht="15.75" customHeight="1">
      <c r="A616" s="402"/>
      <c r="B616" s="402"/>
      <c r="C616" s="402"/>
      <c r="D616" s="402"/>
      <c r="E616" s="402"/>
      <c r="F616" s="402"/>
      <c r="G616" s="402"/>
      <c r="H616" s="402"/>
      <c r="I616" s="402"/>
    </row>
    <row r="617" ht="15.75" customHeight="1">
      <c r="A617" s="402"/>
      <c r="B617" s="402"/>
      <c r="C617" s="402"/>
      <c r="D617" s="402"/>
      <c r="E617" s="402"/>
      <c r="F617" s="402"/>
      <c r="G617" s="402"/>
      <c r="H617" s="402"/>
      <c r="I617" s="402"/>
    </row>
    <row r="618" ht="15.75" customHeight="1">
      <c r="A618" s="402"/>
      <c r="B618" s="402"/>
      <c r="C618" s="402"/>
      <c r="D618" s="402"/>
      <c r="E618" s="402"/>
      <c r="F618" s="402"/>
      <c r="G618" s="402"/>
      <c r="H618" s="402"/>
      <c r="I618" s="402"/>
    </row>
    <row r="619" ht="15.75" customHeight="1">
      <c r="A619" s="402"/>
      <c r="B619" s="402"/>
      <c r="C619" s="402"/>
      <c r="D619" s="402"/>
      <c r="E619" s="402"/>
      <c r="F619" s="402"/>
      <c r="G619" s="402"/>
      <c r="H619" s="402"/>
      <c r="I619" s="402"/>
    </row>
    <row r="620" ht="15.75" customHeight="1">
      <c r="A620" s="402"/>
      <c r="B620" s="402"/>
      <c r="C620" s="402"/>
      <c r="D620" s="402"/>
      <c r="E620" s="402"/>
      <c r="F620" s="402"/>
      <c r="G620" s="402"/>
      <c r="H620" s="402"/>
      <c r="I620" s="402"/>
    </row>
    <row r="621" ht="15.75" customHeight="1">
      <c r="A621" s="402"/>
      <c r="B621" s="402"/>
      <c r="C621" s="402"/>
      <c r="D621" s="402"/>
      <c r="E621" s="402"/>
      <c r="F621" s="402"/>
      <c r="G621" s="402"/>
      <c r="H621" s="402"/>
      <c r="I621" s="402"/>
    </row>
    <row r="622" ht="15.75" customHeight="1">
      <c r="A622" s="402"/>
      <c r="B622" s="402"/>
      <c r="C622" s="402"/>
      <c r="D622" s="402"/>
      <c r="E622" s="402"/>
      <c r="F622" s="402"/>
      <c r="G622" s="402"/>
      <c r="H622" s="402"/>
      <c r="I622" s="402"/>
    </row>
    <row r="623" ht="15.75" customHeight="1">
      <c r="A623" s="402"/>
      <c r="B623" s="402"/>
      <c r="C623" s="402"/>
      <c r="D623" s="402"/>
      <c r="E623" s="402"/>
      <c r="F623" s="402"/>
      <c r="G623" s="402"/>
      <c r="H623" s="402"/>
      <c r="I623" s="402"/>
    </row>
    <row r="624" ht="15.75" customHeight="1">
      <c r="A624" s="402"/>
      <c r="B624" s="402"/>
      <c r="C624" s="402"/>
      <c r="D624" s="402"/>
      <c r="E624" s="402"/>
      <c r="F624" s="402"/>
      <c r="G624" s="402"/>
      <c r="H624" s="402"/>
      <c r="I624" s="402"/>
    </row>
    <row r="625" ht="15.75" customHeight="1">
      <c r="A625" s="402"/>
      <c r="B625" s="402"/>
      <c r="C625" s="402"/>
      <c r="D625" s="402"/>
      <c r="E625" s="402"/>
      <c r="F625" s="402"/>
      <c r="G625" s="402"/>
      <c r="H625" s="402"/>
      <c r="I625" s="402"/>
    </row>
    <row r="626" ht="15.75" customHeight="1">
      <c r="A626" s="402"/>
      <c r="B626" s="402"/>
      <c r="C626" s="402"/>
      <c r="D626" s="402"/>
      <c r="E626" s="402"/>
      <c r="F626" s="402"/>
      <c r="G626" s="402"/>
      <c r="H626" s="402"/>
      <c r="I626" s="402"/>
    </row>
    <row r="627" ht="15.75" customHeight="1">
      <c r="A627" s="402"/>
      <c r="B627" s="402"/>
      <c r="C627" s="402"/>
      <c r="D627" s="402"/>
      <c r="E627" s="402"/>
      <c r="F627" s="402"/>
      <c r="G627" s="402"/>
      <c r="H627" s="402"/>
      <c r="I627" s="402"/>
    </row>
    <row r="628" ht="15.75" customHeight="1">
      <c r="A628" s="402"/>
      <c r="B628" s="402"/>
      <c r="C628" s="402"/>
      <c r="D628" s="402"/>
      <c r="E628" s="402"/>
      <c r="F628" s="402"/>
      <c r="G628" s="402"/>
      <c r="H628" s="402"/>
      <c r="I628" s="402"/>
    </row>
    <row r="629" ht="15.75" customHeight="1">
      <c r="A629" s="402"/>
      <c r="B629" s="402"/>
      <c r="C629" s="402"/>
      <c r="D629" s="402"/>
      <c r="E629" s="402"/>
      <c r="F629" s="402"/>
      <c r="G629" s="402"/>
      <c r="H629" s="402"/>
      <c r="I629" s="402"/>
    </row>
    <row r="630" ht="15.75" customHeight="1">
      <c r="A630" s="402"/>
      <c r="B630" s="402"/>
      <c r="C630" s="402"/>
      <c r="D630" s="402"/>
      <c r="E630" s="402"/>
      <c r="F630" s="402"/>
      <c r="G630" s="402"/>
      <c r="H630" s="402"/>
      <c r="I630" s="402"/>
    </row>
    <row r="631" ht="15.75" customHeight="1">
      <c r="A631" s="402"/>
      <c r="B631" s="402"/>
      <c r="C631" s="402"/>
      <c r="D631" s="402"/>
      <c r="E631" s="402"/>
      <c r="F631" s="402"/>
      <c r="G631" s="402"/>
      <c r="H631" s="402"/>
      <c r="I631" s="402"/>
    </row>
    <row r="632" ht="15.75" customHeight="1">
      <c r="A632" s="402"/>
      <c r="B632" s="402"/>
      <c r="C632" s="402"/>
      <c r="D632" s="402"/>
      <c r="E632" s="402"/>
      <c r="F632" s="402"/>
      <c r="G632" s="402"/>
      <c r="H632" s="402"/>
      <c r="I632" s="402"/>
    </row>
    <row r="633" ht="15.75" customHeight="1">
      <c r="A633" s="402"/>
      <c r="B633" s="402"/>
      <c r="C633" s="402"/>
      <c r="D633" s="402"/>
      <c r="E633" s="402"/>
      <c r="F633" s="402"/>
      <c r="G633" s="402"/>
      <c r="H633" s="402"/>
      <c r="I633" s="402"/>
    </row>
    <row r="634" ht="15.75" customHeight="1">
      <c r="A634" s="402"/>
      <c r="B634" s="402"/>
      <c r="C634" s="402"/>
      <c r="D634" s="402"/>
      <c r="E634" s="402"/>
      <c r="F634" s="402"/>
      <c r="G634" s="402"/>
      <c r="H634" s="402"/>
      <c r="I634" s="402"/>
    </row>
    <row r="635" ht="15.75" customHeight="1">
      <c r="A635" s="402"/>
      <c r="B635" s="402"/>
      <c r="C635" s="402"/>
      <c r="D635" s="402"/>
      <c r="E635" s="402"/>
      <c r="F635" s="402"/>
      <c r="G635" s="402"/>
      <c r="H635" s="402"/>
      <c r="I635" s="402"/>
    </row>
    <row r="636" ht="15.75" customHeight="1">
      <c r="A636" s="402"/>
      <c r="B636" s="402"/>
      <c r="C636" s="402"/>
      <c r="D636" s="402"/>
      <c r="E636" s="402"/>
      <c r="F636" s="402"/>
      <c r="G636" s="402"/>
      <c r="H636" s="402"/>
      <c r="I636" s="402"/>
    </row>
    <row r="637" ht="15.75" customHeight="1">
      <c r="A637" s="402"/>
      <c r="B637" s="402"/>
      <c r="C637" s="402"/>
      <c r="D637" s="402"/>
      <c r="E637" s="402"/>
      <c r="F637" s="402"/>
      <c r="G637" s="402"/>
      <c r="H637" s="402"/>
      <c r="I637" s="402"/>
    </row>
    <row r="638" ht="15.75" customHeight="1">
      <c r="A638" s="402"/>
      <c r="B638" s="402"/>
      <c r="C638" s="402"/>
      <c r="D638" s="402"/>
      <c r="E638" s="402"/>
      <c r="F638" s="402"/>
      <c r="G638" s="402"/>
      <c r="H638" s="402"/>
      <c r="I638" s="402"/>
    </row>
    <row r="639" ht="15.75" customHeight="1">
      <c r="A639" s="402"/>
      <c r="B639" s="402"/>
      <c r="C639" s="402"/>
      <c r="D639" s="402"/>
      <c r="E639" s="402"/>
      <c r="F639" s="402"/>
      <c r="G639" s="402"/>
      <c r="H639" s="402"/>
      <c r="I639" s="402"/>
    </row>
    <row r="640" ht="15.75" customHeight="1">
      <c r="A640" s="402"/>
      <c r="B640" s="402"/>
      <c r="C640" s="402"/>
      <c r="D640" s="402"/>
      <c r="E640" s="402"/>
      <c r="F640" s="402"/>
      <c r="G640" s="402"/>
      <c r="H640" s="402"/>
      <c r="I640" s="402"/>
    </row>
    <row r="641" ht="15.75" customHeight="1">
      <c r="A641" s="402"/>
      <c r="B641" s="402"/>
      <c r="C641" s="402"/>
      <c r="D641" s="402"/>
      <c r="E641" s="402"/>
      <c r="F641" s="402"/>
      <c r="G641" s="402"/>
      <c r="H641" s="402"/>
      <c r="I641" s="402"/>
    </row>
    <row r="642" ht="15.75" customHeight="1">
      <c r="A642" s="402"/>
      <c r="B642" s="402"/>
      <c r="C642" s="402"/>
      <c r="D642" s="402"/>
      <c r="E642" s="402"/>
      <c r="F642" s="402"/>
      <c r="G642" s="402"/>
      <c r="H642" s="402"/>
      <c r="I642" s="402"/>
    </row>
    <row r="643" ht="15.75" customHeight="1">
      <c r="A643" s="402"/>
      <c r="B643" s="402"/>
      <c r="C643" s="402"/>
      <c r="D643" s="402"/>
      <c r="E643" s="402"/>
      <c r="F643" s="402"/>
      <c r="G643" s="402"/>
      <c r="H643" s="402"/>
      <c r="I643" s="402"/>
    </row>
    <row r="644" ht="15.75" customHeight="1">
      <c r="A644" s="402"/>
      <c r="B644" s="402"/>
      <c r="C644" s="402"/>
      <c r="D644" s="402"/>
      <c r="E644" s="402"/>
      <c r="F644" s="402"/>
      <c r="G644" s="402"/>
      <c r="H644" s="402"/>
      <c r="I644" s="402"/>
    </row>
    <row r="645" ht="15.75" customHeight="1">
      <c r="A645" s="402"/>
      <c r="B645" s="402"/>
      <c r="C645" s="402"/>
      <c r="D645" s="402"/>
      <c r="E645" s="402"/>
      <c r="F645" s="402"/>
      <c r="G645" s="402"/>
      <c r="H645" s="402"/>
      <c r="I645" s="402"/>
    </row>
    <row r="646" ht="15.75" customHeight="1">
      <c r="A646" s="402"/>
      <c r="B646" s="402"/>
      <c r="C646" s="402"/>
      <c r="D646" s="402"/>
      <c r="E646" s="402"/>
      <c r="F646" s="402"/>
      <c r="G646" s="402"/>
      <c r="H646" s="402"/>
      <c r="I646" s="402"/>
    </row>
    <row r="647" ht="15.75" customHeight="1">
      <c r="A647" s="402"/>
      <c r="B647" s="402"/>
      <c r="C647" s="402"/>
      <c r="D647" s="402"/>
      <c r="E647" s="402"/>
      <c r="F647" s="402"/>
      <c r="G647" s="402"/>
      <c r="H647" s="402"/>
      <c r="I647" s="402"/>
    </row>
    <row r="648" ht="15.75" customHeight="1">
      <c r="A648" s="402"/>
      <c r="B648" s="402"/>
      <c r="C648" s="402"/>
      <c r="D648" s="402"/>
      <c r="E648" s="402"/>
      <c r="F648" s="402"/>
      <c r="G648" s="402"/>
      <c r="H648" s="402"/>
      <c r="I648" s="402"/>
    </row>
    <row r="649" ht="15.75" customHeight="1">
      <c r="A649" s="402"/>
      <c r="B649" s="402"/>
      <c r="C649" s="402"/>
      <c r="D649" s="402"/>
      <c r="E649" s="402"/>
      <c r="F649" s="402"/>
      <c r="G649" s="402"/>
      <c r="H649" s="402"/>
      <c r="I649" s="402"/>
    </row>
    <row r="650" ht="15.75" customHeight="1">
      <c r="A650" s="402"/>
      <c r="B650" s="402"/>
      <c r="C650" s="402"/>
      <c r="D650" s="402"/>
      <c r="E650" s="402"/>
      <c r="F650" s="402"/>
      <c r="G650" s="402"/>
      <c r="H650" s="402"/>
      <c r="I650" s="402"/>
    </row>
    <row r="651" ht="15.75" customHeight="1">
      <c r="A651" s="402"/>
      <c r="B651" s="402"/>
      <c r="C651" s="402"/>
      <c r="D651" s="402"/>
      <c r="E651" s="402"/>
      <c r="F651" s="402"/>
      <c r="G651" s="402"/>
      <c r="H651" s="402"/>
      <c r="I651" s="402"/>
    </row>
    <row r="652" ht="15.75" customHeight="1">
      <c r="A652" s="402"/>
      <c r="B652" s="402"/>
      <c r="C652" s="402"/>
      <c r="D652" s="402"/>
      <c r="E652" s="402"/>
      <c r="F652" s="402"/>
      <c r="G652" s="402"/>
      <c r="H652" s="402"/>
      <c r="I652" s="402"/>
    </row>
    <row r="653" ht="15.75" customHeight="1">
      <c r="A653" s="402"/>
      <c r="B653" s="402"/>
      <c r="C653" s="402"/>
      <c r="D653" s="402"/>
      <c r="E653" s="402"/>
      <c r="F653" s="402"/>
      <c r="G653" s="402"/>
      <c r="H653" s="402"/>
      <c r="I653" s="402"/>
    </row>
    <row r="654" ht="15.75" customHeight="1">
      <c r="A654" s="402"/>
      <c r="B654" s="402"/>
      <c r="C654" s="402"/>
      <c r="D654" s="402"/>
      <c r="E654" s="402"/>
      <c r="F654" s="402"/>
      <c r="G654" s="402"/>
      <c r="H654" s="402"/>
      <c r="I654" s="402"/>
    </row>
    <row r="655" ht="15.75" customHeight="1">
      <c r="A655" s="402"/>
      <c r="B655" s="402"/>
      <c r="C655" s="402"/>
      <c r="D655" s="402"/>
      <c r="E655" s="402"/>
      <c r="F655" s="402"/>
      <c r="G655" s="402"/>
      <c r="H655" s="402"/>
      <c r="I655" s="402"/>
    </row>
    <row r="656" ht="15.75" customHeight="1">
      <c r="A656" s="402"/>
      <c r="B656" s="402"/>
      <c r="C656" s="402"/>
      <c r="D656" s="402"/>
      <c r="E656" s="402"/>
      <c r="F656" s="402"/>
      <c r="G656" s="402"/>
      <c r="H656" s="402"/>
      <c r="I656" s="402"/>
    </row>
    <row r="657" ht="15.75" customHeight="1">
      <c r="A657" s="402"/>
      <c r="B657" s="402"/>
      <c r="C657" s="402"/>
      <c r="D657" s="402"/>
      <c r="E657" s="402"/>
      <c r="F657" s="402"/>
      <c r="G657" s="402"/>
      <c r="H657" s="402"/>
      <c r="I657" s="402"/>
    </row>
    <row r="658" ht="15.75" customHeight="1">
      <c r="A658" s="402"/>
      <c r="B658" s="402"/>
      <c r="C658" s="402"/>
      <c r="D658" s="402"/>
      <c r="E658" s="402"/>
      <c r="F658" s="402"/>
      <c r="G658" s="402"/>
      <c r="H658" s="402"/>
      <c r="I658" s="402"/>
    </row>
    <row r="659" ht="15.75" customHeight="1">
      <c r="A659" s="402"/>
      <c r="B659" s="402"/>
      <c r="C659" s="402"/>
      <c r="D659" s="402"/>
      <c r="E659" s="402"/>
      <c r="F659" s="402"/>
      <c r="G659" s="402"/>
      <c r="H659" s="402"/>
      <c r="I659" s="402"/>
    </row>
    <row r="660" ht="15.75" customHeight="1">
      <c r="A660" s="402"/>
      <c r="B660" s="402"/>
      <c r="C660" s="402"/>
      <c r="D660" s="402"/>
      <c r="E660" s="402"/>
      <c r="F660" s="402"/>
      <c r="G660" s="402"/>
      <c r="H660" s="402"/>
      <c r="I660" s="402"/>
    </row>
    <row r="661" ht="15.75" customHeight="1">
      <c r="A661" s="402"/>
      <c r="B661" s="402"/>
      <c r="C661" s="402"/>
      <c r="D661" s="402"/>
      <c r="E661" s="402"/>
      <c r="F661" s="402"/>
      <c r="G661" s="402"/>
      <c r="H661" s="402"/>
      <c r="I661" s="402"/>
    </row>
    <row r="662" ht="15.75" customHeight="1">
      <c r="A662" s="402"/>
      <c r="B662" s="402"/>
      <c r="C662" s="402"/>
      <c r="D662" s="402"/>
      <c r="E662" s="402"/>
      <c r="F662" s="402"/>
      <c r="G662" s="402"/>
      <c r="H662" s="402"/>
      <c r="I662" s="402"/>
    </row>
    <row r="663" ht="15.75" customHeight="1">
      <c r="A663" s="402"/>
      <c r="B663" s="402"/>
      <c r="C663" s="402"/>
      <c r="D663" s="402"/>
      <c r="E663" s="402"/>
      <c r="F663" s="402"/>
      <c r="G663" s="402"/>
      <c r="H663" s="402"/>
      <c r="I663" s="402"/>
    </row>
    <row r="664" ht="15.75" customHeight="1">
      <c r="A664" s="402"/>
      <c r="B664" s="402"/>
      <c r="C664" s="402"/>
      <c r="D664" s="402"/>
      <c r="E664" s="402"/>
      <c r="F664" s="402"/>
      <c r="G664" s="402"/>
      <c r="H664" s="402"/>
      <c r="I664" s="402"/>
    </row>
    <row r="665" ht="15.75" customHeight="1">
      <c r="A665" s="402"/>
      <c r="B665" s="402"/>
      <c r="C665" s="402"/>
      <c r="D665" s="402"/>
      <c r="E665" s="402"/>
      <c r="F665" s="402"/>
      <c r="G665" s="402"/>
      <c r="H665" s="402"/>
      <c r="I665" s="402"/>
    </row>
    <row r="666" ht="15.75" customHeight="1">
      <c r="A666" s="402"/>
      <c r="B666" s="402"/>
      <c r="C666" s="402"/>
      <c r="D666" s="402"/>
      <c r="E666" s="402"/>
      <c r="F666" s="402"/>
      <c r="G666" s="402"/>
      <c r="H666" s="402"/>
      <c r="I666" s="402"/>
    </row>
    <row r="667" ht="15.75" customHeight="1">
      <c r="A667" s="402"/>
      <c r="B667" s="402"/>
      <c r="C667" s="402"/>
      <c r="D667" s="402"/>
      <c r="E667" s="402"/>
      <c r="F667" s="402"/>
      <c r="G667" s="402"/>
      <c r="H667" s="402"/>
      <c r="I667" s="402"/>
    </row>
    <row r="668" ht="15.75" customHeight="1">
      <c r="A668" s="402"/>
      <c r="B668" s="402"/>
      <c r="C668" s="402"/>
      <c r="D668" s="402"/>
      <c r="E668" s="402"/>
      <c r="F668" s="402"/>
      <c r="G668" s="402"/>
      <c r="H668" s="402"/>
      <c r="I668" s="402"/>
    </row>
    <row r="669" ht="15.75" customHeight="1">
      <c r="A669" s="402"/>
      <c r="B669" s="402"/>
      <c r="C669" s="402"/>
      <c r="D669" s="402"/>
      <c r="E669" s="402"/>
      <c r="F669" s="402"/>
      <c r="G669" s="402"/>
      <c r="H669" s="402"/>
      <c r="I669" s="402"/>
    </row>
    <row r="670" ht="15.75" customHeight="1">
      <c r="A670" s="402"/>
      <c r="B670" s="402"/>
      <c r="C670" s="402"/>
      <c r="D670" s="402"/>
      <c r="E670" s="402"/>
      <c r="F670" s="402"/>
      <c r="G670" s="402"/>
      <c r="H670" s="402"/>
      <c r="I670" s="402"/>
    </row>
    <row r="671" ht="15.75" customHeight="1">
      <c r="A671" s="402"/>
      <c r="B671" s="402"/>
      <c r="C671" s="402"/>
      <c r="D671" s="402"/>
      <c r="E671" s="402"/>
      <c r="F671" s="402"/>
      <c r="G671" s="402"/>
      <c r="H671" s="402"/>
      <c r="I671" s="402"/>
    </row>
    <row r="672" ht="15.75" customHeight="1">
      <c r="A672" s="402"/>
      <c r="B672" s="402"/>
      <c r="C672" s="402"/>
      <c r="D672" s="402"/>
      <c r="E672" s="402"/>
      <c r="F672" s="402"/>
      <c r="G672" s="402"/>
      <c r="H672" s="402"/>
      <c r="I672" s="402"/>
    </row>
    <row r="673" ht="15.75" customHeight="1">
      <c r="A673" s="402"/>
      <c r="B673" s="402"/>
      <c r="C673" s="402"/>
      <c r="D673" s="402"/>
      <c r="E673" s="402"/>
      <c r="F673" s="402"/>
      <c r="G673" s="402"/>
      <c r="H673" s="402"/>
      <c r="I673" s="402"/>
    </row>
    <row r="674" ht="15.75" customHeight="1">
      <c r="A674" s="402"/>
      <c r="B674" s="402"/>
      <c r="C674" s="402"/>
      <c r="D674" s="402"/>
      <c r="E674" s="402"/>
      <c r="F674" s="402"/>
      <c r="G674" s="402"/>
      <c r="H674" s="402"/>
      <c r="I674" s="402"/>
    </row>
    <row r="675" ht="15.75" customHeight="1">
      <c r="A675" s="402"/>
      <c r="B675" s="402"/>
      <c r="C675" s="402"/>
      <c r="D675" s="402"/>
      <c r="E675" s="402"/>
      <c r="F675" s="402"/>
      <c r="G675" s="402"/>
      <c r="H675" s="402"/>
      <c r="I675" s="402"/>
    </row>
    <row r="676" ht="15.75" customHeight="1">
      <c r="A676" s="402"/>
      <c r="B676" s="402"/>
      <c r="C676" s="402"/>
      <c r="D676" s="402"/>
      <c r="E676" s="402"/>
      <c r="F676" s="402"/>
      <c r="G676" s="402"/>
      <c r="H676" s="402"/>
      <c r="I676" s="402"/>
    </row>
    <row r="677" ht="15.75" customHeight="1">
      <c r="A677" s="402"/>
      <c r="B677" s="402"/>
      <c r="C677" s="402"/>
      <c r="D677" s="402"/>
      <c r="E677" s="402"/>
      <c r="F677" s="402"/>
      <c r="G677" s="402"/>
      <c r="H677" s="402"/>
      <c r="I677" s="402"/>
    </row>
    <row r="678" ht="15.75" customHeight="1">
      <c r="A678" s="402"/>
      <c r="B678" s="402"/>
      <c r="C678" s="402"/>
      <c r="D678" s="402"/>
      <c r="E678" s="402"/>
      <c r="F678" s="402"/>
      <c r="G678" s="402"/>
      <c r="H678" s="402"/>
      <c r="I678" s="402"/>
    </row>
    <row r="679" ht="15.75" customHeight="1">
      <c r="A679" s="402"/>
      <c r="B679" s="402"/>
      <c r="C679" s="402"/>
      <c r="D679" s="402"/>
      <c r="E679" s="402"/>
      <c r="F679" s="402"/>
      <c r="G679" s="402"/>
      <c r="H679" s="402"/>
      <c r="I679" s="402"/>
    </row>
    <row r="680" ht="15.75" customHeight="1">
      <c r="A680" s="402"/>
      <c r="B680" s="402"/>
      <c r="C680" s="402"/>
      <c r="D680" s="402"/>
      <c r="E680" s="402"/>
      <c r="F680" s="402"/>
      <c r="G680" s="402"/>
      <c r="H680" s="402"/>
      <c r="I680" s="402"/>
    </row>
    <row r="681" ht="15.75" customHeight="1">
      <c r="A681" s="402"/>
      <c r="B681" s="402"/>
      <c r="C681" s="402"/>
      <c r="D681" s="402"/>
      <c r="E681" s="402"/>
      <c r="F681" s="402"/>
      <c r="G681" s="402"/>
      <c r="H681" s="402"/>
      <c r="I681" s="402"/>
    </row>
    <row r="682" ht="15.75" customHeight="1">
      <c r="A682" s="402"/>
      <c r="B682" s="402"/>
      <c r="C682" s="402"/>
      <c r="D682" s="402"/>
      <c r="E682" s="402"/>
      <c r="F682" s="402"/>
      <c r="G682" s="402"/>
      <c r="H682" s="402"/>
      <c r="I682" s="402"/>
    </row>
    <row r="683" ht="15.75" customHeight="1">
      <c r="A683" s="402"/>
      <c r="B683" s="402"/>
      <c r="C683" s="402"/>
      <c r="D683" s="402"/>
      <c r="E683" s="402"/>
      <c r="F683" s="402"/>
      <c r="G683" s="402"/>
      <c r="H683" s="402"/>
      <c r="I683" s="402"/>
    </row>
    <row r="684" ht="15.75" customHeight="1">
      <c r="A684" s="402"/>
      <c r="B684" s="402"/>
      <c r="C684" s="402"/>
      <c r="D684" s="402"/>
      <c r="E684" s="402"/>
      <c r="F684" s="402"/>
      <c r="G684" s="402"/>
      <c r="H684" s="402"/>
      <c r="I684" s="402"/>
    </row>
    <row r="685" ht="15.75" customHeight="1">
      <c r="A685" s="402"/>
      <c r="B685" s="402"/>
      <c r="C685" s="402"/>
      <c r="D685" s="402"/>
      <c r="E685" s="402"/>
      <c r="F685" s="402"/>
      <c r="G685" s="402"/>
      <c r="H685" s="402"/>
      <c r="I685" s="402"/>
    </row>
    <row r="686" ht="15.75" customHeight="1">
      <c r="A686" s="402"/>
      <c r="B686" s="402"/>
      <c r="C686" s="402"/>
      <c r="D686" s="402"/>
      <c r="E686" s="402"/>
      <c r="F686" s="402"/>
      <c r="G686" s="402"/>
      <c r="H686" s="402"/>
      <c r="I686" s="402"/>
    </row>
    <row r="687" ht="15.75" customHeight="1">
      <c r="A687" s="402"/>
      <c r="B687" s="402"/>
      <c r="C687" s="402"/>
      <c r="D687" s="402"/>
      <c r="E687" s="402"/>
      <c r="F687" s="402"/>
      <c r="G687" s="402"/>
      <c r="H687" s="402"/>
      <c r="I687" s="402"/>
    </row>
    <row r="688" ht="15.75" customHeight="1">
      <c r="A688" s="402"/>
      <c r="B688" s="402"/>
      <c r="C688" s="402"/>
      <c r="D688" s="402"/>
      <c r="E688" s="402"/>
      <c r="F688" s="402"/>
      <c r="G688" s="402"/>
      <c r="H688" s="402"/>
      <c r="I688" s="402"/>
    </row>
    <row r="689" ht="15.75" customHeight="1">
      <c r="A689" s="402"/>
      <c r="B689" s="402"/>
      <c r="C689" s="402"/>
      <c r="D689" s="402"/>
      <c r="E689" s="402"/>
      <c r="F689" s="402"/>
      <c r="G689" s="402"/>
      <c r="H689" s="402"/>
      <c r="I689" s="402"/>
    </row>
    <row r="690" ht="15.75" customHeight="1">
      <c r="A690" s="402"/>
      <c r="B690" s="402"/>
      <c r="C690" s="402"/>
      <c r="D690" s="402"/>
      <c r="E690" s="402"/>
      <c r="F690" s="402"/>
      <c r="G690" s="402"/>
      <c r="H690" s="402"/>
      <c r="I690" s="402"/>
    </row>
    <row r="691" ht="15.75" customHeight="1">
      <c r="A691" s="402"/>
      <c r="B691" s="402"/>
      <c r="C691" s="402"/>
      <c r="D691" s="402"/>
      <c r="E691" s="402"/>
      <c r="F691" s="402"/>
      <c r="G691" s="402"/>
      <c r="H691" s="402"/>
      <c r="I691" s="402"/>
    </row>
    <row r="692" ht="15.75" customHeight="1">
      <c r="A692" s="402"/>
      <c r="B692" s="402"/>
      <c r="C692" s="402"/>
      <c r="D692" s="402"/>
      <c r="E692" s="402"/>
      <c r="F692" s="402"/>
      <c r="G692" s="402"/>
      <c r="H692" s="402"/>
      <c r="I692" s="402"/>
    </row>
    <row r="693" ht="15.75" customHeight="1">
      <c r="A693" s="402"/>
      <c r="B693" s="402"/>
      <c r="C693" s="402"/>
      <c r="D693" s="402"/>
      <c r="E693" s="402"/>
      <c r="F693" s="402"/>
      <c r="G693" s="402"/>
      <c r="H693" s="402"/>
      <c r="I693" s="402"/>
    </row>
    <row r="694" ht="15.75" customHeight="1">
      <c r="A694" s="402"/>
      <c r="B694" s="402"/>
      <c r="C694" s="402"/>
      <c r="D694" s="402"/>
      <c r="E694" s="402"/>
      <c r="F694" s="402"/>
      <c r="G694" s="402"/>
      <c r="H694" s="402"/>
      <c r="I694" s="402"/>
    </row>
    <row r="695" ht="15.75" customHeight="1">
      <c r="A695" s="402"/>
      <c r="B695" s="402"/>
      <c r="C695" s="402"/>
      <c r="D695" s="402"/>
      <c r="E695" s="402"/>
      <c r="F695" s="402"/>
      <c r="G695" s="402"/>
      <c r="H695" s="402"/>
      <c r="I695" s="402"/>
    </row>
    <row r="696" ht="15.75" customHeight="1">
      <c r="A696" s="402"/>
      <c r="B696" s="402"/>
      <c r="C696" s="402"/>
      <c r="D696" s="402"/>
      <c r="E696" s="402"/>
      <c r="F696" s="402"/>
      <c r="G696" s="402"/>
      <c r="H696" s="402"/>
      <c r="I696" s="402"/>
    </row>
    <row r="697" ht="15.75" customHeight="1">
      <c r="A697" s="402"/>
      <c r="B697" s="402"/>
      <c r="C697" s="402"/>
      <c r="D697" s="402"/>
      <c r="E697" s="402"/>
      <c r="F697" s="402"/>
      <c r="G697" s="402"/>
      <c r="H697" s="402"/>
      <c r="I697" s="402"/>
    </row>
    <row r="698" ht="15.75" customHeight="1">
      <c r="A698" s="402"/>
      <c r="B698" s="402"/>
      <c r="C698" s="402"/>
      <c r="D698" s="402"/>
      <c r="E698" s="402"/>
      <c r="F698" s="402"/>
      <c r="G698" s="402"/>
      <c r="H698" s="402"/>
      <c r="I698" s="402"/>
    </row>
    <row r="699" ht="15.75" customHeight="1">
      <c r="A699" s="402"/>
      <c r="B699" s="402"/>
      <c r="C699" s="402"/>
      <c r="D699" s="402"/>
      <c r="E699" s="402"/>
      <c r="F699" s="402"/>
      <c r="G699" s="402"/>
      <c r="H699" s="402"/>
      <c r="I699" s="402"/>
    </row>
    <row r="700" ht="15.75" customHeight="1">
      <c r="A700" s="402"/>
      <c r="B700" s="402"/>
      <c r="C700" s="402"/>
      <c r="D700" s="402"/>
      <c r="E700" s="402"/>
      <c r="F700" s="402"/>
      <c r="G700" s="402"/>
      <c r="H700" s="402"/>
      <c r="I700" s="402"/>
    </row>
    <row r="701" ht="15.75" customHeight="1">
      <c r="A701" s="402"/>
      <c r="B701" s="402"/>
      <c r="C701" s="402"/>
      <c r="D701" s="402"/>
      <c r="E701" s="402"/>
      <c r="F701" s="402"/>
      <c r="G701" s="402"/>
      <c r="H701" s="402"/>
      <c r="I701" s="402"/>
    </row>
    <row r="702" ht="15.75" customHeight="1">
      <c r="A702" s="402"/>
      <c r="B702" s="402"/>
      <c r="C702" s="402"/>
      <c r="D702" s="402"/>
      <c r="E702" s="402"/>
      <c r="F702" s="402"/>
      <c r="G702" s="402"/>
      <c r="H702" s="402"/>
      <c r="I702" s="402"/>
    </row>
    <row r="703" ht="15.75" customHeight="1">
      <c r="A703" s="402"/>
      <c r="B703" s="402"/>
      <c r="C703" s="402"/>
      <c r="D703" s="402"/>
      <c r="E703" s="402"/>
      <c r="F703" s="402"/>
      <c r="G703" s="402"/>
      <c r="H703" s="402"/>
      <c r="I703" s="402"/>
    </row>
    <row r="704" ht="15.75" customHeight="1">
      <c r="A704" s="402"/>
      <c r="B704" s="402"/>
      <c r="C704" s="402"/>
      <c r="D704" s="402"/>
      <c r="E704" s="402"/>
      <c r="F704" s="402"/>
      <c r="G704" s="402"/>
      <c r="H704" s="402"/>
      <c r="I704" s="402"/>
    </row>
    <row r="705" ht="15.75" customHeight="1">
      <c r="A705" s="402"/>
      <c r="B705" s="402"/>
      <c r="C705" s="402"/>
      <c r="D705" s="402"/>
      <c r="E705" s="402"/>
      <c r="F705" s="402"/>
      <c r="G705" s="402"/>
      <c r="H705" s="402"/>
      <c r="I705" s="402"/>
    </row>
    <row r="706" ht="15.75" customHeight="1">
      <c r="A706" s="402"/>
      <c r="B706" s="402"/>
      <c r="C706" s="402"/>
      <c r="D706" s="402"/>
      <c r="E706" s="402"/>
      <c r="F706" s="402"/>
      <c r="G706" s="402"/>
      <c r="H706" s="402"/>
      <c r="I706" s="402"/>
    </row>
    <row r="707" ht="15.75" customHeight="1">
      <c r="A707" s="402"/>
      <c r="B707" s="402"/>
      <c r="C707" s="402"/>
      <c r="D707" s="402"/>
      <c r="E707" s="402"/>
      <c r="F707" s="402"/>
      <c r="G707" s="402"/>
      <c r="H707" s="402"/>
      <c r="I707" s="402"/>
    </row>
    <row r="708" ht="15.75" customHeight="1">
      <c r="A708" s="402"/>
      <c r="B708" s="402"/>
      <c r="C708" s="402"/>
      <c r="D708" s="402"/>
      <c r="E708" s="402"/>
      <c r="F708" s="402"/>
      <c r="G708" s="402"/>
      <c r="H708" s="402"/>
      <c r="I708" s="402"/>
    </row>
    <row r="709" ht="15.75" customHeight="1">
      <c r="A709" s="402"/>
      <c r="B709" s="402"/>
      <c r="C709" s="402"/>
      <c r="D709" s="402"/>
      <c r="E709" s="402"/>
      <c r="F709" s="402"/>
      <c r="G709" s="402"/>
      <c r="H709" s="402"/>
      <c r="I709" s="402"/>
    </row>
    <row r="710" ht="15.75" customHeight="1">
      <c r="A710" s="402"/>
      <c r="B710" s="402"/>
      <c r="C710" s="402"/>
      <c r="D710" s="402"/>
      <c r="E710" s="402"/>
      <c r="F710" s="402"/>
      <c r="G710" s="402"/>
      <c r="H710" s="402"/>
      <c r="I710" s="402"/>
    </row>
    <row r="711" ht="15.75" customHeight="1">
      <c r="A711" s="402"/>
      <c r="B711" s="402"/>
      <c r="C711" s="402"/>
      <c r="D711" s="402"/>
      <c r="E711" s="402"/>
      <c r="F711" s="402"/>
      <c r="G711" s="402"/>
      <c r="H711" s="402"/>
      <c r="I711" s="402"/>
    </row>
    <row r="712" ht="15.75" customHeight="1">
      <c r="A712" s="402"/>
      <c r="B712" s="402"/>
      <c r="C712" s="402"/>
      <c r="D712" s="402"/>
      <c r="E712" s="402"/>
      <c r="F712" s="402"/>
      <c r="G712" s="402"/>
      <c r="H712" s="402"/>
      <c r="I712" s="402"/>
    </row>
    <row r="713" ht="15.75" customHeight="1">
      <c r="A713" s="402"/>
      <c r="B713" s="402"/>
      <c r="C713" s="402"/>
      <c r="D713" s="402"/>
      <c r="E713" s="402"/>
      <c r="F713" s="402"/>
      <c r="G713" s="402"/>
      <c r="H713" s="402"/>
      <c r="I713" s="402"/>
    </row>
    <row r="714" ht="15.75" customHeight="1">
      <c r="A714" s="402"/>
      <c r="B714" s="402"/>
      <c r="C714" s="402"/>
      <c r="D714" s="402"/>
      <c r="E714" s="402"/>
      <c r="F714" s="402"/>
      <c r="G714" s="402"/>
      <c r="H714" s="402"/>
      <c r="I714" s="402"/>
    </row>
    <row r="715" ht="15.75" customHeight="1">
      <c r="A715" s="402"/>
      <c r="B715" s="402"/>
      <c r="C715" s="402"/>
      <c r="D715" s="402"/>
      <c r="E715" s="402"/>
      <c r="F715" s="402"/>
      <c r="G715" s="402"/>
      <c r="H715" s="402"/>
      <c r="I715" s="402"/>
    </row>
    <row r="716" ht="15.75" customHeight="1">
      <c r="A716" s="402"/>
      <c r="B716" s="402"/>
      <c r="C716" s="402"/>
      <c r="D716" s="402"/>
      <c r="E716" s="402"/>
      <c r="F716" s="402"/>
      <c r="G716" s="402"/>
      <c r="H716" s="402"/>
      <c r="I716" s="402"/>
    </row>
    <row r="717" ht="15.75" customHeight="1">
      <c r="A717" s="402"/>
      <c r="B717" s="402"/>
      <c r="C717" s="402"/>
      <c r="D717" s="402"/>
      <c r="E717" s="402"/>
      <c r="F717" s="402"/>
      <c r="G717" s="402"/>
      <c r="H717" s="402"/>
      <c r="I717" s="402"/>
    </row>
    <row r="718" ht="15.75" customHeight="1">
      <c r="A718" s="402"/>
      <c r="B718" s="402"/>
      <c r="C718" s="402"/>
      <c r="D718" s="402"/>
      <c r="E718" s="402"/>
      <c r="F718" s="402"/>
      <c r="G718" s="402"/>
      <c r="H718" s="402"/>
      <c r="I718" s="402"/>
    </row>
    <row r="719" ht="15.75" customHeight="1">
      <c r="A719" s="402"/>
      <c r="B719" s="402"/>
      <c r="C719" s="402"/>
      <c r="D719" s="402"/>
      <c r="E719" s="402"/>
      <c r="F719" s="402"/>
      <c r="G719" s="402"/>
      <c r="H719" s="402"/>
      <c r="I719" s="402"/>
    </row>
    <row r="720" ht="15.75" customHeight="1">
      <c r="A720" s="402"/>
      <c r="B720" s="402"/>
      <c r="C720" s="402"/>
      <c r="D720" s="402"/>
      <c r="E720" s="402"/>
      <c r="F720" s="402"/>
      <c r="G720" s="402"/>
      <c r="H720" s="402"/>
      <c r="I720" s="402"/>
    </row>
    <row r="721" ht="15.75" customHeight="1">
      <c r="A721" s="402"/>
      <c r="B721" s="402"/>
      <c r="C721" s="402"/>
      <c r="D721" s="402"/>
      <c r="E721" s="402"/>
      <c r="F721" s="402"/>
      <c r="G721" s="402"/>
      <c r="H721" s="402"/>
      <c r="I721" s="402"/>
    </row>
    <row r="722" ht="15.75" customHeight="1">
      <c r="A722" s="402"/>
      <c r="B722" s="402"/>
      <c r="C722" s="402"/>
      <c r="D722" s="402"/>
      <c r="E722" s="402"/>
      <c r="F722" s="402"/>
      <c r="G722" s="402"/>
      <c r="H722" s="402"/>
      <c r="I722" s="402"/>
    </row>
    <row r="723" ht="15.75" customHeight="1">
      <c r="A723" s="402"/>
      <c r="B723" s="402"/>
      <c r="C723" s="402"/>
      <c r="D723" s="402"/>
      <c r="E723" s="402"/>
      <c r="F723" s="402"/>
      <c r="G723" s="402"/>
      <c r="H723" s="402"/>
      <c r="I723" s="402"/>
    </row>
    <row r="724" ht="15.75" customHeight="1">
      <c r="A724" s="402"/>
      <c r="B724" s="402"/>
      <c r="C724" s="402"/>
      <c r="D724" s="402"/>
      <c r="E724" s="402"/>
      <c r="F724" s="402"/>
      <c r="G724" s="402"/>
      <c r="H724" s="402"/>
      <c r="I724" s="402"/>
    </row>
    <row r="725" ht="15.75" customHeight="1">
      <c r="A725" s="402"/>
      <c r="B725" s="402"/>
      <c r="C725" s="402"/>
      <c r="D725" s="402"/>
      <c r="E725" s="402"/>
      <c r="F725" s="402"/>
      <c r="G725" s="402"/>
      <c r="H725" s="402"/>
      <c r="I725" s="402"/>
    </row>
    <row r="726" ht="15.75" customHeight="1">
      <c r="A726" s="402"/>
      <c r="B726" s="402"/>
      <c r="C726" s="402"/>
      <c r="D726" s="402"/>
      <c r="E726" s="402"/>
      <c r="F726" s="402"/>
      <c r="G726" s="402"/>
      <c r="H726" s="402"/>
      <c r="I726" s="402"/>
    </row>
    <row r="727" ht="15.75" customHeight="1">
      <c r="A727" s="402"/>
      <c r="B727" s="402"/>
      <c r="C727" s="402"/>
      <c r="D727" s="402"/>
      <c r="E727" s="402"/>
      <c r="F727" s="402"/>
      <c r="G727" s="402"/>
      <c r="H727" s="402"/>
      <c r="I727" s="402"/>
    </row>
    <row r="728" ht="15.75" customHeight="1">
      <c r="A728" s="402"/>
      <c r="B728" s="402"/>
      <c r="C728" s="402"/>
      <c r="D728" s="402"/>
      <c r="E728" s="402"/>
      <c r="F728" s="402"/>
      <c r="G728" s="402"/>
      <c r="H728" s="402"/>
      <c r="I728" s="402"/>
    </row>
    <row r="729" ht="15.75" customHeight="1">
      <c r="A729" s="402"/>
      <c r="B729" s="402"/>
      <c r="C729" s="402"/>
      <c r="D729" s="402"/>
      <c r="E729" s="402"/>
      <c r="F729" s="402"/>
      <c r="G729" s="402"/>
      <c r="H729" s="402"/>
      <c r="I729" s="402"/>
    </row>
    <row r="730" ht="15.75" customHeight="1">
      <c r="A730" s="402"/>
      <c r="B730" s="402"/>
      <c r="C730" s="402"/>
      <c r="D730" s="402"/>
      <c r="E730" s="402"/>
      <c r="F730" s="402"/>
      <c r="G730" s="402"/>
      <c r="H730" s="402"/>
      <c r="I730" s="402"/>
    </row>
    <row r="731" ht="15.75" customHeight="1">
      <c r="A731" s="402"/>
      <c r="B731" s="402"/>
      <c r="C731" s="402"/>
      <c r="D731" s="402"/>
      <c r="E731" s="402"/>
      <c r="F731" s="402"/>
      <c r="G731" s="402"/>
      <c r="H731" s="402"/>
      <c r="I731" s="402"/>
    </row>
    <row r="732" ht="15.75" customHeight="1">
      <c r="A732" s="402"/>
      <c r="B732" s="402"/>
      <c r="C732" s="402"/>
      <c r="D732" s="402"/>
      <c r="E732" s="402"/>
      <c r="F732" s="402"/>
      <c r="G732" s="402"/>
      <c r="H732" s="402"/>
      <c r="I732" s="402"/>
    </row>
    <row r="733" ht="15.75" customHeight="1">
      <c r="A733" s="402"/>
      <c r="B733" s="402"/>
      <c r="C733" s="402"/>
      <c r="D733" s="402"/>
      <c r="E733" s="402"/>
      <c r="F733" s="402"/>
      <c r="G733" s="402"/>
      <c r="H733" s="402"/>
      <c r="I733" s="402"/>
    </row>
    <row r="734" ht="15.75" customHeight="1">
      <c r="A734" s="402"/>
      <c r="B734" s="402"/>
      <c r="C734" s="402"/>
      <c r="D734" s="402"/>
      <c r="E734" s="402"/>
      <c r="F734" s="402"/>
      <c r="G734" s="402"/>
      <c r="H734" s="402"/>
      <c r="I734" s="402"/>
    </row>
    <row r="735" ht="15.75" customHeight="1">
      <c r="A735" s="402"/>
      <c r="B735" s="402"/>
      <c r="C735" s="402"/>
      <c r="D735" s="402"/>
      <c r="E735" s="402"/>
      <c r="F735" s="402"/>
      <c r="G735" s="402"/>
      <c r="H735" s="402"/>
      <c r="I735" s="402"/>
    </row>
    <row r="736" ht="15.75" customHeight="1">
      <c r="A736" s="402"/>
      <c r="B736" s="402"/>
      <c r="C736" s="402"/>
      <c r="D736" s="402"/>
      <c r="E736" s="402"/>
      <c r="F736" s="402"/>
      <c r="G736" s="402"/>
      <c r="H736" s="402"/>
      <c r="I736" s="402"/>
    </row>
    <row r="737" ht="15.75" customHeight="1">
      <c r="A737" s="402"/>
      <c r="B737" s="402"/>
      <c r="C737" s="402"/>
      <c r="D737" s="402"/>
      <c r="E737" s="402"/>
      <c r="F737" s="402"/>
      <c r="G737" s="402"/>
      <c r="H737" s="402"/>
      <c r="I737" s="402"/>
    </row>
    <row r="738" ht="15.75" customHeight="1">
      <c r="A738" s="402"/>
      <c r="B738" s="402"/>
      <c r="C738" s="402"/>
      <c r="D738" s="402"/>
      <c r="E738" s="402"/>
      <c r="F738" s="402"/>
      <c r="G738" s="402"/>
      <c r="H738" s="402"/>
      <c r="I738" s="402"/>
    </row>
    <row r="739" ht="15.75" customHeight="1">
      <c r="A739" s="402"/>
      <c r="B739" s="402"/>
      <c r="C739" s="402"/>
      <c r="D739" s="402"/>
      <c r="E739" s="402"/>
      <c r="F739" s="402"/>
      <c r="G739" s="402"/>
      <c r="H739" s="402"/>
      <c r="I739" s="402"/>
    </row>
    <row r="740" ht="15.75" customHeight="1">
      <c r="A740" s="402"/>
      <c r="B740" s="402"/>
      <c r="C740" s="402"/>
      <c r="D740" s="402"/>
      <c r="E740" s="402"/>
      <c r="F740" s="402"/>
      <c r="G740" s="402"/>
      <c r="H740" s="402"/>
      <c r="I740" s="402"/>
    </row>
    <row r="741" ht="15.75" customHeight="1">
      <c r="A741" s="402"/>
      <c r="B741" s="402"/>
      <c r="C741" s="402"/>
      <c r="D741" s="402"/>
      <c r="E741" s="402"/>
      <c r="F741" s="402"/>
      <c r="G741" s="402"/>
      <c r="H741" s="402"/>
      <c r="I741" s="402"/>
    </row>
    <row r="742" ht="15.75" customHeight="1">
      <c r="A742" s="402"/>
      <c r="B742" s="402"/>
      <c r="C742" s="402"/>
      <c r="D742" s="402"/>
      <c r="E742" s="402"/>
      <c r="F742" s="402"/>
      <c r="G742" s="402"/>
      <c r="H742" s="402"/>
      <c r="I742" s="402"/>
    </row>
    <row r="743" ht="15.75" customHeight="1">
      <c r="A743" s="402"/>
      <c r="B743" s="402"/>
      <c r="C743" s="402"/>
      <c r="D743" s="402"/>
      <c r="E743" s="402"/>
      <c r="F743" s="402"/>
      <c r="G743" s="402"/>
      <c r="H743" s="402"/>
      <c r="I743" s="402"/>
    </row>
    <row r="744" ht="15.75" customHeight="1">
      <c r="A744" s="402"/>
      <c r="B744" s="402"/>
      <c r="C744" s="402"/>
      <c r="D744" s="402"/>
      <c r="E744" s="402"/>
      <c r="F744" s="402"/>
      <c r="G744" s="402"/>
      <c r="H744" s="402"/>
      <c r="I744" s="402"/>
    </row>
    <row r="745" ht="15.75" customHeight="1">
      <c r="A745" s="402"/>
      <c r="B745" s="402"/>
      <c r="C745" s="402"/>
      <c r="D745" s="402"/>
      <c r="E745" s="402"/>
      <c r="F745" s="402"/>
      <c r="G745" s="402"/>
      <c r="H745" s="402"/>
      <c r="I745" s="402"/>
    </row>
    <row r="746" ht="15.75" customHeight="1">
      <c r="A746" s="402"/>
      <c r="B746" s="402"/>
      <c r="C746" s="402"/>
      <c r="D746" s="402"/>
      <c r="E746" s="402"/>
      <c r="F746" s="402"/>
      <c r="G746" s="402"/>
      <c r="H746" s="402"/>
      <c r="I746" s="402"/>
    </row>
    <row r="747" ht="15.75" customHeight="1">
      <c r="A747" s="402"/>
      <c r="B747" s="402"/>
      <c r="C747" s="402"/>
      <c r="D747" s="402"/>
      <c r="E747" s="402"/>
      <c r="F747" s="402"/>
      <c r="G747" s="402"/>
      <c r="H747" s="402"/>
      <c r="I747" s="402"/>
    </row>
    <row r="748" ht="15.75" customHeight="1">
      <c r="A748" s="402"/>
      <c r="B748" s="402"/>
      <c r="C748" s="402"/>
      <c r="D748" s="402"/>
      <c r="E748" s="402"/>
      <c r="F748" s="402"/>
      <c r="G748" s="402"/>
      <c r="H748" s="402"/>
      <c r="I748" s="402"/>
    </row>
    <row r="749" ht="15.75" customHeight="1">
      <c r="A749" s="402"/>
      <c r="B749" s="402"/>
      <c r="C749" s="402"/>
      <c r="D749" s="402"/>
      <c r="E749" s="402"/>
      <c r="F749" s="402"/>
      <c r="G749" s="402"/>
      <c r="H749" s="402"/>
      <c r="I749" s="402"/>
    </row>
    <row r="750" ht="15.75" customHeight="1">
      <c r="A750" s="402"/>
      <c r="B750" s="402"/>
      <c r="C750" s="402"/>
      <c r="D750" s="402"/>
      <c r="E750" s="402"/>
      <c r="F750" s="402"/>
      <c r="G750" s="402"/>
      <c r="H750" s="402"/>
      <c r="I750" s="402"/>
    </row>
    <row r="751" ht="15.75" customHeight="1">
      <c r="A751" s="402"/>
      <c r="B751" s="402"/>
      <c r="C751" s="402"/>
      <c r="D751" s="402"/>
      <c r="E751" s="402"/>
      <c r="F751" s="402"/>
      <c r="G751" s="402"/>
      <c r="H751" s="402"/>
      <c r="I751" s="402"/>
    </row>
    <row r="752" ht="15.75" customHeight="1">
      <c r="A752" s="402"/>
      <c r="B752" s="402"/>
      <c r="C752" s="402"/>
      <c r="D752" s="402"/>
      <c r="E752" s="402"/>
      <c r="F752" s="402"/>
      <c r="G752" s="402"/>
      <c r="H752" s="402"/>
      <c r="I752" s="402"/>
    </row>
    <row r="753" ht="15.75" customHeight="1">
      <c r="A753" s="402"/>
      <c r="B753" s="402"/>
      <c r="C753" s="402"/>
      <c r="D753" s="402"/>
      <c r="E753" s="402"/>
      <c r="F753" s="402"/>
      <c r="G753" s="402"/>
      <c r="H753" s="402"/>
      <c r="I753" s="402"/>
    </row>
    <row r="754" ht="15.75" customHeight="1">
      <c r="A754" s="402"/>
      <c r="B754" s="402"/>
      <c r="C754" s="402"/>
      <c r="D754" s="402"/>
      <c r="E754" s="402"/>
      <c r="F754" s="402"/>
      <c r="G754" s="402"/>
      <c r="H754" s="402"/>
      <c r="I754" s="402"/>
    </row>
    <row r="755" ht="15.75" customHeight="1">
      <c r="A755" s="402"/>
      <c r="B755" s="402"/>
      <c r="C755" s="402"/>
      <c r="D755" s="402"/>
      <c r="E755" s="402"/>
      <c r="F755" s="402"/>
      <c r="G755" s="402"/>
      <c r="H755" s="402"/>
      <c r="I755" s="402"/>
    </row>
    <row r="756" ht="15.75" customHeight="1">
      <c r="A756" s="402"/>
      <c r="B756" s="402"/>
      <c r="C756" s="402"/>
      <c r="D756" s="402"/>
      <c r="E756" s="402"/>
      <c r="F756" s="402"/>
      <c r="G756" s="402"/>
      <c r="H756" s="402"/>
      <c r="I756" s="402"/>
    </row>
    <row r="757" ht="15.75" customHeight="1">
      <c r="A757" s="402"/>
      <c r="B757" s="402"/>
      <c r="C757" s="402"/>
      <c r="D757" s="402"/>
      <c r="E757" s="402"/>
      <c r="F757" s="402"/>
      <c r="G757" s="402"/>
      <c r="H757" s="402"/>
      <c r="I757" s="402"/>
    </row>
    <row r="758" ht="15.75" customHeight="1">
      <c r="A758" s="402"/>
      <c r="B758" s="402"/>
      <c r="C758" s="402"/>
      <c r="D758" s="402"/>
      <c r="E758" s="402"/>
      <c r="F758" s="402"/>
      <c r="G758" s="402"/>
      <c r="H758" s="402"/>
      <c r="I758" s="402"/>
    </row>
    <row r="759" ht="15.75" customHeight="1">
      <c r="A759" s="402"/>
      <c r="B759" s="402"/>
      <c r="C759" s="402"/>
      <c r="D759" s="402"/>
      <c r="E759" s="402"/>
      <c r="F759" s="402"/>
      <c r="G759" s="402"/>
      <c r="H759" s="402"/>
      <c r="I759" s="402"/>
    </row>
    <row r="760" ht="15.75" customHeight="1">
      <c r="A760" s="402"/>
      <c r="B760" s="402"/>
      <c r="C760" s="402"/>
      <c r="D760" s="402"/>
      <c r="E760" s="402"/>
      <c r="F760" s="402"/>
      <c r="G760" s="402"/>
      <c r="H760" s="402"/>
      <c r="I760" s="402"/>
    </row>
    <row r="761" ht="15.75" customHeight="1">
      <c r="A761" s="402"/>
      <c r="B761" s="402"/>
      <c r="C761" s="402"/>
      <c r="D761" s="402"/>
      <c r="E761" s="402"/>
      <c r="F761" s="402"/>
      <c r="G761" s="402"/>
      <c r="H761" s="402"/>
      <c r="I761" s="402"/>
    </row>
    <row r="762" ht="15.75" customHeight="1">
      <c r="A762" s="402"/>
      <c r="B762" s="402"/>
      <c r="C762" s="402"/>
      <c r="D762" s="402"/>
      <c r="E762" s="402"/>
      <c r="F762" s="402"/>
      <c r="G762" s="402"/>
      <c r="H762" s="402"/>
      <c r="I762" s="402"/>
    </row>
    <row r="763" ht="15.75" customHeight="1">
      <c r="A763" s="402"/>
      <c r="B763" s="402"/>
      <c r="C763" s="402"/>
      <c r="D763" s="402"/>
      <c r="E763" s="402"/>
      <c r="F763" s="402"/>
      <c r="G763" s="402"/>
      <c r="H763" s="402"/>
      <c r="I763" s="402"/>
    </row>
    <row r="764" ht="15.75" customHeight="1">
      <c r="A764" s="402"/>
      <c r="B764" s="402"/>
      <c r="C764" s="402"/>
      <c r="D764" s="402"/>
      <c r="E764" s="402"/>
      <c r="F764" s="402"/>
      <c r="G764" s="402"/>
      <c r="H764" s="402"/>
      <c r="I764" s="402"/>
    </row>
    <row r="765" ht="15.75" customHeight="1">
      <c r="A765" s="402"/>
      <c r="B765" s="402"/>
      <c r="C765" s="402"/>
      <c r="D765" s="402"/>
      <c r="E765" s="402"/>
      <c r="F765" s="402"/>
      <c r="G765" s="402"/>
      <c r="H765" s="402"/>
      <c r="I765" s="402"/>
    </row>
    <row r="766" ht="15.75" customHeight="1">
      <c r="A766" s="402"/>
      <c r="B766" s="402"/>
      <c r="C766" s="402"/>
      <c r="D766" s="402"/>
      <c r="E766" s="402"/>
      <c r="F766" s="402"/>
      <c r="G766" s="402"/>
      <c r="H766" s="402"/>
      <c r="I766" s="402"/>
    </row>
    <row r="767" ht="15.75" customHeight="1">
      <c r="A767" s="402"/>
      <c r="B767" s="402"/>
      <c r="C767" s="402"/>
      <c r="D767" s="402"/>
      <c r="E767" s="402"/>
      <c r="F767" s="402"/>
      <c r="G767" s="402"/>
      <c r="H767" s="402"/>
      <c r="I767" s="402"/>
    </row>
    <row r="768" ht="15.75" customHeight="1">
      <c r="A768" s="402"/>
      <c r="B768" s="402"/>
      <c r="C768" s="402"/>
      <c r="D768" s="402"/>
      <c r="E768" s="402"/>
      <c r="F768" s="402"/>
      <c r="G768" s="402"/>
      <c r="H768" s="402"/>
      <c r="I768" s="402"/>
    </row>
    <row r="769" ht="15.75" customHeight="1">
      <c r="A769" s="402"/>
      <c r="B769" s="402"/>
      <c r="C769" s="402"/>
      <c r="D769" s="402"/>
      <c r="E769" s="402"/>
      <c r="F769" s="402"/>
      <c r="G769" s="402"/>
      <c r="H769" s="402"/>
      <c r="I769" s="402"/>
    </row>
    <row r="770" ht="15.75" customHeight="1">
      <c r="A770" s="402"/>
      <c r="B770" s="402"/>
      <c r="C770" s="402"/>
      <c r="D770" s="402"/>
      <c r="E770" s="402"/>
      <c r="F770" s="402"/>
      <c r="G770" s="402"/>
      <c r="H770" s="402"/>
      <c r="I770" s="402"/>
    </row>
    <row r="771" ht="15.75" customHeight="1">
      <c r="A771" s="402"/>
      <c r="B771" s="402"/>
      <c r="C771" s="402"/>
      <c r="D771" s="402"/>
      <c r="E771" s="402"/>
      <c r="F771" s="402"/>
      <c r="G771" s="402"/>
      <c r="H771" s="402"/>
      <c r="I771" s="402"/>
    </row>
    <row r="772" ht="15.75" customHeight="1">
      <c r="A772" s="402"/>
      <c r="B772" s="402"/>
      <c r="C772" s="402"/>
      <c r="D772" s="402"/>
      <c r="E772" s="402"/>
      <c r="F772" s="402"/>
      <c r="G772" s="402"/>
      <c r="H772" s="402"/>
      <c r="I772" s="402"/>
    </row>
    <row r="773" ht="15.75" customHeight="1">
      <c r="A773" s="402"/>
      <c r="B773" s="402"/>
      <c r="C773" s="402"/>
      <c r="D773" s="402"/>
      <c r="E773" s="402"/>
      <c r="F773" s="402"/>
      <c r="G773" s="402"/>
      <c r="H773" s="402"/>
      <c r="I773" s="402"/>
    </row>
    <row r="774" ht="15.75" customHeight="1">
      <c r="A774" s="402"/>
      <c r="B774" s="402"/>
      <c r="C774" s="402"/>
      <c r="D774" s="402"/>
      <c r="E774" s="402"/>
      <c r="F774" s="402"/>
      <c r="G774" s="402"/>
      <c r="H774" s="402"/>
      <c r="I774" s="402"/>
    </row>
    <row r="775" ht="15.75" customHeight="1">
      <c r="A775" s="402"/>
      <c r="B775" s="402"/>
      <c r="C775" s="402"/>
      <c r="D775" s="402"/>
      <c r="E775" s="402"/>
      <c r="F775" s="402"/>
      <c r="G775" s="402"/>
      <c r="H775" s="402"/>
      <c r="I775" s="402"/>
    </row>
    <row r="776" ht="15.75" customHeight="1">
      <c r="A776" s="402"/>
      <c r="B776" s="402"/>
      <c r="C776" s="402"/>
      <c r="D776" s="402"/>
      <c r="E776" s="402"/>
      <c r="F776" s="402"/>
      <c r="G776" s="402"/>
      <c r="H776" s="402"/>
      <c r="I776" s="402"/>
    </row>
    <row r="777" ht="15.75" customHeight="1">
      <c r="A777" s="402"/>
      <c r="B777" s="402"/>
      <c r="C777" s="402"/>
      <c r="D777" s="402"/>
      <c r="E777" s="402"/>
      <c r="F777" s="402"/>
      <c r="G777" s="402"/>
      <c r="H777" s="402"/>
      <c r="I777" s="402"/>
    </row>
    <row r="778" ht="15.75" customHeight="1">
      <c r="A778" s="402"/>
      <c r="B778" s="402"/>
      <c r="C778" s="402"/>
      <c r="D778" s="402"/>
      <c r="E778" s="402"/>
      <c r="F778" s="402"/>
      <c r="G778" s="402"/>
      <c r="H778" s="402"/>
      <c r="I778" s="402"/>
    </row>
    <row r="779" ht="15.75" customHeight="1">
      <c r="A779" s="402"/>
      <c r="B779" s="402"/>
      <c r="C779" s="402"/>
      <c r="D779" s="402"/>
      <c r="E779" s="402"/>
      <c r="F779" s="402"/>
      <c r="G779" s="402"/>
      <c r="H779" s="402"/>
      <c r="I779" s="402"/>
    </row>
    <row r="780" ht="15.75" customHeight="1">
      <c r="A780" s="402"/>
      <c r="B780" s="402"/>
      <c r="C780" s="402"/>
      <c r="D780" s="402"/>
      <c r="E780" s="402"/>
      <c r="F780" s="402"/>
      <c r="G780" s="402"/>
      <c r="H780" s="402"/>
      <c r="I780" s="402"/>
    </row>
    <row r="781" ht="15.75" customHeight="1">
      <c r="A781" s="402"/>
      <c r="B781" s="402"/>
      <c r="C781" s="402"/>
      <c r="D781" s="402"/>
      <c r="E781" s="402"/>
      <c r="F781" s="402"/>
      <c r="G781" s="402"/>
      <c r="H781" s="402"/>
      <c r="I781" s="402"/>
    </row>
    <row r="782" ht="15.75" customHeight="1">
      <c r="A782" s="402"/>
      <c r="B782" s="402"/>
      <c r="C782" s="402"/>
      <c r="D782" s="402"/>
      <c r="E782" s="402"/>
      <c r="F782" s="402"/>
      <c r="G782" s="402"/>
      <c r="H782" s="402"/>
      <c r="I782" s="402"/>
    </row>
    <row r="783" ht="15.75" customHeight="1">
      <c r="A783" s="402"/>
      <c r="B783" s="402"/>
      <c r="C783" s="402"/>
      <c r="D783" s="402"/>
      <c r="E783" s="402"/>
      <c r="F783" s="402"/>
      <c r="G783" s="402"/>
      <c r="H783" s="402"/>
      <c r="I783" s="402"/>
    </row>
    <row r="784" ht="15.75" customHeight="1">
      <c r="A784" s="402"/>
      <c r="B784" s="402"/>
      <c r="C784" s="402"/>
      <c r="D784" s="402"/>
      <c r="E784" s="402"/>
      <c r="F784" s="402"/>
      <c r="G784" s="402"/>
      <c r="H784" s="402"/>
      <c r="I784" s="402"/>
    </row>
    <row r="785" ht="15.75" customHeight="1">
      <c r="A785" s="402"/>
      <c r="B785" s="402"/>
      <c r="C785" s="402"/>
      <c r="D785" s="402"/>
      <c r="E785" s="402"/>
      <c r="F785" s="402"/>
      <c r="G785" s="402"/>
      <c r="H785" s="402"/>
      <c r="I785" s="402"/>
    </row>
    <row r="786" ht="15.75" customHeight="1">
      <c r="A786" s="402"/>
      <c r="B786" s="402"/>
      <c r="C786" s="402"/>
      <c r="D786" s="402"/>
      <c r="E786" s="402"/>
      <c r="F786" s="402"/>
      <c r="G786" s="402"/>
      <c r="H786" s="402"/>
      <c r="I786" s="402"/>
    </row>
    <row r="787" ht="15.75" customHeight="1">
      <c r="A787" s="402"/>
      <c r="B787" s="402"/>
      <c r="C787" s="402"/>
      <c r="D787" s="402"/>
      <c r="E787" s="402"/>
      <c r="F787" s="402"/>
      <c r="G787" s="402"/>
      <c r="H787" s="402"/>
      <c r="I787" s="402"/>
    </row>
    <row r="788" ht="15.75" customHeight="1">
      <c r="A788" s="402"/>
      <c r="B788" s="402"/>
      <c r="C788" s="402"/>
      <c r="D788" s="402"/>
      <c r="E788" s="402"/>
      <c r="F788" s="402"/>
      <c r="G788" s="402"/>
      <c r="H788" s="402"/>
      <c r="I788" s="402"/>
    </row>
    <row r="789" ht="15.75" customHeight="1">
      <c r="A789" s="402"/>
      <c r="B789" s="402"/>
      <c r="C789" s="402"/>
      <c r="D789" s="402"/>
      <c r="E789" s="402"/>
      <c r="F789" s="402"/>
      <c r="G789" s="402"/>
      <c r="H789" s="402"/>
      <c r="I789" s="402"/>
    </row>
    <row r="790" ht="15.75" customHeight="1">
      <c r="A790" s="402"/>
      <c r="B790" s="402"/>
      <c r="C790" s="402"/>
      <c r="D790" s="402"/>
      <c r="E790" s="402"/>
      <c r="F790" s="402"/>
      <c r="G790" s="402"/>
      <c r="H790" s="402"/>
      <c r="I790" s="402"/>
    </row>
    <row r="791" ht="15.75" customHeight="1">
      <c r="A791" s="402"/>
      <c r="B791" s="402"/>
      <c r="C791" s="402"/>
      <c r="D791" s="402"/>
      <c r="E791" s="402"/>
      <c r="F791" s="402"/>
      <c r="G791" s="402"/>
      <c r="H791" s="402"/>
      <c r="I791" s="402"/>
    </row>
    <row r="792" ht="15.75" customHeight="1">
      <c r="A792" s="402"/>
      <c r="B792" s="402"/>
      <c r="C792" s="402"/>
      <c r="D792" s="402"/>
      <c r="E792" s="402"/>
      <c r="F792" s="402"/>
      <c r="G792" s="402"/>
      <c r="H792" s="402"/>
      <c r="I792" s="402"/>
    </row>
    <row r="793" ht="15.75" customHeight="1">
      <c r="A793" s="402"/>
      <c r="B793" s="402"/>
      <c r="C793" s="402"/>
      <c r="D793" s="402"/>
      <c r="E793" s="402"/>
      <c r="F793" s="402"/>
      <c r="G793" s="402"/>
      <c r="H793" s="402"/>
      <c r="I793" s="402"/>
    </row>
    <row r="794" ht="15.75" customHeight="1">
      <c r="A794" s="402"/>
      <c r="B794" s="402"/>
      <c r="C794" s="402"/>
      <c r="D794" s="402"/>
      <c r="E794" s="402"/>
      <c r="F794" s="402"/>
      <c r="G794" s="402"/>
      <c r="H794" s="402"/>
      <c r="I794" s="402"/>
    </row>
    <row r="795" ht="15.75" customHeight="1">
      <c r="A795" s="402"/>
      <c r="B795" s="402"/>
      <c r="C795" s="402"/>
      <c r="D795" s="402"/>
      <c r="E795" s="402"/>
      <c r="F795" s="402"/>
      <c r="G795" s="402"/>
      <c r="H795" s="402"/>
      <c r="I795" s="402"/>
    </row>
    <row r="796" ht="15.75" customHeight="1">
      <c r="A796" s="402"/>
      <c r="B796" s="402"/>
      <c r="C796" s="402"/>
      <c r="D796" s="402"/>
      <c r="E796" s="402"/>
      <c r="F796" s="402"/>
      <c r="G796" s="402"/>
      <c r="H796" s="402"/>
      <c r="I796" s="402"/>
    </row>
    <row r="797" ht="15.75" customHeight="1">
      <c r="A797" s="402"/>
      <c r="B797" s="402"/>
      <c r="C797" s="402"/>
      <c r="D797" s="402"/>
      <c r="E797" s="402"/>
      <c r="F797" s="402"/>
      <c r="G797" s="402"/>
      <c r="H797" s="402"/>
      <c r="I797" s="402"/>
    </row>
    <row r="798" ht="15.75" customHeight="1">
      <c r="A798" s="402"/>
      <c r="B798" s="402"/>
      <c r="C798" s="402"/>
      <c r="D798" s="402"/>
      <c r="E798" s="402"/>
      <c r="F798" s="402"/>
      <c r="G798" s="402"/>
      <c r="H798" s="402"/>
      <c r="I798" s="402"/>
    </row>
    <row r="799" ht="15.75" customHeight="1">
      <c r="A799" s="402"/>
      <c r="B799" s="402"/>
      <c r="C799" s="402"/>
      <c r="D799" s="402"/>
      <c r="E799" s="402"/>
      <c r="F799" s="402"/>
      <c r="G799" s="402"/>
      <c r="H799" s="402"/>
      <c r="I799" s="402"/>
    </row>
    <row r="800" ht="15.75" customHeight="1">
      <c r="A800" s="402"/>
      <c r="B800" s="402"/>
      <c r="C800" s="402"/>
      <c r="D800" s="402"/>
      <c r="E800" s="402"/>
      <c r="F800" s="402"/>
      <c r="G800" s="402"/>
      <c r="H800" s="402"/>
      <c r="I800" s="402"/>
    </row>
    <row r="801" ht="15.75" customHeight="1">
      <c r="A801" s="402"/>
      <c r="B801" s="402"/>
      <c r="C801" s="402"/>
      <c r="D801" s="402"/>
      <c r="E801" s="402"/>
      <c r="F801" s="402"/>
      <c r="G801" s="402"/>
      <c r="H801" s="402"/>
      <c r="I801" s="402"/>
    </row>
    <row r="802" ht="15.75" customHeight="1">
      <c r="A802" s="402"/>
      <c r="B802" s="402"/>
      <c r="C802" s="402"/>
      <c r="D802" s="402"/>
      <c r="E802" s="402"/>
      <c r="F802" s="402"/>
      <c r="G802" s="402"/>
      <c r="H802" s="402"/>
      <c r="I802" s="402"/>
    </row>
    <row r="803" ht="15.75" customHeight="1">
      <c r="A803" s="402"/>
      <c r="B803" s="402"/>
      <c r="C803" s="402"/>
      <c r="D803" s="402"/>
      <c r="E803" s="402"/>
      <c r="F803" s="402"/>
      <c r="G803" s="402"/>
      <c r="H803" s="402"/>
      <c r="I803" s="402"/>
    </row>
    <row r="804" ht="15.75" customHeight="1">
      <c r="A804" s="402"/>
      <c r="B804" s="402"/>
      <c r="C804" s="402"/>
      <c r="D804" s="402"/>
      <c r="E804" s="402"/>
      <c r="F804" s="402"/>
      <c r="G804" s="402"/>
      <c r="H804" s="402"/>
      <c r="I804" s="402"/>
    </row>
    <row r="805" ht="15.75" customHeight="1">
      <c r="A805" s="402"/>
      <c r="B805" s="402"/>
      <c r="C805" s="402"/>
      <c r="D805" s="402"/>
      <c r="E805" s="402"/>
      <c r="F805" s="402"/>
      <c r="G805" s="402"/>
      <c r="H805" s="402"/>
      <c r="I805" s="402"/>
    </row>
    <row r="806" ht="15.75" customHeight="1">
      <c r="A806" s="402"/>
      <c r="B806" s="402"/>
      <c r="C806" s="402"/>
      <c r="D806" s="402"/>
      <c r="E806" s="402"/>
      <c r="F806" s="402"/>
      <c r="G806" s="402"/>
      <c r="H806" s="402"/>
      <c r="I806" s="402"/>
    </row>
    <row r="807" ht="15.75" customHeight="1">
      <c r="A807" s="402"/>
      <c r="B807" s="402"/>
      <c r="C807" s="402"/>
      <c r="D807" s="402"/>
      <c r="E807" s="402"/>
      <c r="F807" s="402"/>
      <c r="G807" s="402"/>
      <c r="H807" s="402"/>
      <c r="I807" s="402"/>
    </row>
    <row r="808" ht="15.75" customHeight="1">
      <c r="A808" s="402"/>
      <c r="B808" s="402"/>
      <c r="C808" s="402"/>
      <c r="D808" s="402"/>
      <c r="E808" s="402"/>
      <c r="F808" s="402"/>
      <c r="G808" s="402"/>
      <c r="H808" s="402"/>
      <c r="I808" s="402"/>
    </row>
    <row r="809" ht="15.75" customHeight="1">
      <c r="A809" s="402"/>
      <c r="B809" s="402"/>
      <c r="C809" s="402"/>
      <c r="D809" s="402"/>
      <c r="E809" s="402"/>
      <c r="F809" s="402"/>
      <c r="G809" s="402"/>
      <c r="H809" s="402"/>
      <c r="I809" s="402"/>
    </row>
    <row r="810" ht="15.75" customHeight="1">
      <c r="A810" s="402"/>
      <c r="B810" s="402"/>
      <c r="C810" s="402"/>
      <c r="D810" s="402"/>
      <c r="E810" s="402"/>
      <c r="F810" s="402"/>
      <c r="G810" s="402"/>
      <c r="H810" s="402"/>
      <c r="I810" s="402"/>
    </row>
    <row r="811" ht="15.75" customHeight="1">
      <c r="A811" s="402"/>
      <c r="B811" s="402"/>
      <c r="C811" s="402"/>
      <c r="D811" s="402"/>
      <c r="E811" s="402"/>
      <c r="F811" s="402"/>
      <c r="G811" s="402"/>
      <c r="H811" s="402"/>
      <c r="I811" s="402"/>
    </row>
    <row r="812" ht="15.75" customHeight="1">
      <c r="A812" s="402"/>
      <c r="B812" s="402"/>
      <c r="C812" s="402"/>
      <c r="D812" s="402"/>
      <c r="E812" s="402"/>
      <c r="F812" s="402"/>
      <c r="G812" s="402"/>
      <c r="H812" s="402"/>
      <c r="I812" s="402"/>
    </row>
    <row r="813" ht="15.75" customHeight="1">
      <c r="A813" s="402"/>
      <c r="B813" s="402"/>
      <c r="C813" s="402"/>
      <c r="D813" s="402"/>
      <c r="E813" s="402"/>
      <c r="F813" s="402"/>
      <c r="G813" s="402"/>
      <c r="H813" s="402"/>
      <c r="I813" s="402"/>
    </row>
    <row r="814" ht="15.75" customHeight="1">
      <c r="A814" s="402"/>
      <c r="B814" s="402"/>
      <c r="C814" s="402"/>
      <c r="D814" s="402"/>
      <c r="E814" s="402"/>
      <c r="F814" s="402"/>
      <c r="G814" s="402"/>
      <c r="H814" s="402"/>
      <c r="I814" s="402"/>
    </row>
    <row r="815" ht="15.75" customHeight="1">
      <c r="A815" s="402"/>
      <c r="B815" s="402"/>
      <c r="C815" s="402"/>
      <c r="D815" s="402"/>
      <c r="E815" s="402"/>
      <c r="F815" s="402"/>
      <c r="G815" s="402"/>
      <c r="H815" s="402"/>
      <c r="I815" s="402"/>
    </row>
    <row r="816" ht="15.75" customHeight="1">
      <c r="A816" s="402"/>
      <c r="B816" s="402"/>
      <c r="C816" s="402"/>
      <c r="D816" s="402"/>
      <c r="E816" s="402"/>
      <c r="F816" s="402"/>
      <c r="G816" s="402"/>
      <c r="H816" s="402"/>
      <c r="I816" s="402"/>
    </row>
    <row r="817" ht="15.75" customHeight="1">
      <c r="A817" s="402"/>
      <c r="B817" s="402"/>
      <c r="C817" s="402"/>
      <c r="D817" s="402"/>
      <c r="E817" s="402"/>
      <c r="F817" s="402"/>
      <c r="G817" s="402"/>
      <c r="H817" s="402"/>
      <c r="I817" s="402"/>
    </row>
    <row r="818" ht="15.75" customHeight="1">
      <c r="A818" s="402"/>
      <c r="B818" s="402"/>
      <c r="C818" s="402"/>
      <c r="D818" s="402"/>
      <c r="E818" s="402"/>
      <c r="F818" s="402"/>
      <c r="G818" s="402"/>
      <c r="H818" s="402"/>
      <c r="I818" s="402"/>
    </row>
    <row r="819" ht="15.75" customHeight="1">
      <c r="A819" s="402"/>
      <c r="B819" s="402"/>
      <c r="C819" s="402"/>
      <c r="D819" s="402"/>
      <c r="E819" s="402"/>
      <c r="F819" s="402"/>
      <c r="G819" s="402"/>
      <c r="H819" s="402"/>
      <c r="I819" s="402"/>
    </row>
    <row r="820" ht="15.75" customHeight="1">
      <c r="A820" s="402"/>
      <c r="B820" s="402"/>
      <c r="C820" s="402"/>
      <c r="D820" s="402"/>
      <c r="E820" s="402"/>
      <c r="F820" s="402"/>
      <c r="G820" s="402"/>
      <c r="H820" s="402"/>
      <c r="I820" s="402"/>
    </row>
    <row r="821" ht="15.75" customHeight="1">
      <c r="A821" s="402"/>
      <c r="B821" s="402"/>
      <c r="C821" s="402"/>
      <c r="D821" s="402"/>
      <c r="E821" s="402"/>
      <c r="F821" s="402"/>
      <c r="G821" s="402"/>
      <c r="H821" s="402"/>
      <c r="I821" s="402"/>
    </row>
    <row r="822" ht="15.75" customHeight="1">
      <c r="A822" s="402"/>
      <c r="B822" s="402"/>
      <c r="C822" s="402"/>
      <c r="D822" s="402"/>
      <c r="E822" s="402"/>
      <c r="F822" s="402"/>
      <c r="G822" s="402"/>
      <c r="H822" s="402"/>
      <c r="I822" s="402"/>
    </row>
    <row r="823" ht="15.75" customHeight="1">
      <c r="A823" s="402"/>
      <c r="B823" s="402"/>
      <c r="C823" s="402"/>
      <c r="D823" s="402"/>
      <c r="E823" s="402"/>
      <c r="F823" s="402"/>
      <c r="G823" s="402"/>
      <c r="H823" s="402"/>
      <c r="I823" s="402"/>
    </row>
    <row r="824" ht="15.75" customHeight="1">
      <c r="A824" s="402"/>
      <c r="B824" s="402"/>
      <c r="C824" s="402"/>
      <c r="D824" s="402"/>
      <c r="E824" s="402"/>
      <c r="F824" s="402"/>
      <c r="G824" s="402"/>
      <c r="H824" s="402"/>
      <c r="I824" s="402"/>
    </row>
    <row r="825" ht="15.75" customHeight="1">
      <c r="A825" s="402"/>
      <c r="B825" s="402"/>
      <c r="C825" s="402"/>
      <c r="D825" s="402"/>
      <c r="E825" s="402"/>
      <c r="F825" s="402"/>
      <c r="G825" s="402"/>
      <c r="H825" s="402"/>
      <c r="I825" s="402"/>
    </row>
    <row r="826" ht="15.75" customHeight="1">
      <c r="A826" s="402"/>
      <c r="B826" s="402"/>
      <c r="C826" s="402"/>
      <c r="D826" s="402"/>
      <c r="E826" s="402"/>
      <c r="F826" s="402"/>
      <c r="G826" s="402"/>
      <c r="H826" s="402"/>
      <c r="I826" s="402"/>
    </row>
    <row r="827" ht="15.75" customHeight="1">
      <c r="A827" s="402"/>
      <c r="B827" s="402"/>
      <c r="C827" s="402"/>
      <c r="D827" s="402"/>
      <c r="E827" s="402"/>
      <c r="F827" s="402"/>
      <c r="G827" s="402"/>
      <c r="H827" s="402"/>
      <c r="I827" s="402"/>
    </row>
    <row r="828" ht="15.75" customHeight="1">
      <c r="A828" s="402"/>
      <c r="B828" s="402"/>
      <c r="C828" s="402"/>
      <c r="D828" s="402"/>
      <c r="E828" s="402"/>
      <c r="F828" s="402"/>
      <c r="G828" s="402"/>
      <c r="H828" s="402"/>
      <c r="I828" s="402"/>
    </row>
    <row r="829" ht="15.75" customHeight="1">
      <c r="A829" s="402"/>
      <c r="B829" s="402"/>
      <c r="C829" s="402"/>
      <c r="D829" s="402"/>
      <c r="E829" s="402"/>
      <c r="F829" s="402"/>
      <c r="G829" s="402"/>
      <c r="H829" s="402"/>
      <c r="I829" s="402"/>
    </row>
    <row r="830" ht="15.75" customHeight="1">
      <c r="A830" s="402"/>
      <c r="B830" s="402"/>
      <c r="C830" s="402"/>
      <c r="D830" s="402"/>
      <c r="E830" s="402"/>
      <c r="F830" s="402"/>
      <c r="G830" s="402"/>
      <c r="H830" s="402"/>
      <c r="I830" s="402"/>
    </row>
    <row r="831" ht="15.75" customHeight="1">
      <c r="A831" s="402"/>
      <c r="B831" s="402"/>
      <c r="C831" s="402"/>
      <c r="D831" s="402"/>
      <c r="E831" s="402"/>
      <c r="F831" s="402"/>
      <c r="G831" s="402"/>
      <c r="H831" s="402"/>
      <c r="I831" s="402"/>
    </row>
    <row r="832" ht="15.75" customHeight="1">
      <c r="A832" s="402"/>
      <c r="B832" s="402"/>
      <c r="C832" s="402"/>
      <c r="D832" s="402"/>
      <c r="E832" s="402"/>
      <c r="F832" s="402"/>
      <c r="G832" s="402"/>
      <c r="H832" s="402"/>
      <c r="I832" s="402"/>
    </row>
    <row r="833" ht="15.75" customHeight="1">
      <c r="A833" s="402"/>
      <c r="B833" s="402"/>
      <c r="C833" s="402"/>
      <c r="D833" s="402"/>
      <c r="E833" s="402"/>
      <c r="F833" s="402"/>
      <c r="G833" s="402"/>
      <c r="H833" s="402"/>
      <c r="I833" s="402"/>
    </row>
    <row r="834" ht="15.75" customHeight="1">
      <c r="A834" s="402"/>
      <c r="B834" s="402"/>
      <c r="C834" s="402"/>
      <c r="D834" s="402"/>
      <c r="E834" s="402"/>
      <c r="F834" s="402"/>
      <c r="G834" s="402"/>
      <c r="H834" s="402"/>
      <c r="I834" s="402"/>
    </row>
    <row r="835" ht="15.75" customHeight="1">
      <c r="A835" s="402"/>
      <c r="B835" s="402"/>
      <c r="C835" s="402"/>
      <c r="D835" s="402"/>
      <c r="E835" s="402"/>
      <c r="F835" s="402"/>
      <c r="G835" s="402"/>
      <c r="H835" s="402"/>
      <c r="I835" s="402"/>
    </row>
    <row r="836" ht="15.75" customHeight="1">
      <c r="A836" s="402"/>
      <c r="B836" s="402"/>
      <c r="C836" s="402"/>
      <c r="D836" s="402"/>
      <c r="E836" s="402"/>
      <c r="F836" s="402"/>
      <c r="G836" s="402"/>
      <c r="H836" s="402"/>
      <c r="I836" s="402"/>
    </row>
    <row r="837" ht="15.75" customHeight="1">
      <c r="A837" s="402"/>
      <c r="B837" s="402"/>
      <c r="C837" s="402"/>
      <c r="D837" s="402"/>
      <c r="E837" s="402"/>
      <c r="F837" s="402"/>
      <c r="G837" s="402"/>
      <c r="H837" s="402"/>
      <c r="I837" s="402"/>
    </row>
    <row r="838" ht="15.75" customHeight="1">
      <c r="A838" s="402"/>
      <c r="B838" s="402"/>
      <c r="C838" s="402"/>
      <c r="D838" s="402"/>
      <c r="E838" s="402"/>
      <c r="F838" s="402"/>
      <c r="G838" s="402"/>
      <c r="H838" s="402"/>
      <c r="I838" s="402"/>
    </row>
    <row r="839" ht="15.75" customHeight="1">
      <c r="A839" s="402"/>
      <c r="B839" s="402"/>
      <c r="C839" s="402"/>
      <c r="D839" s="402"/>
      <c r="E839" s="402"/>
      <c r="F839" s="402"/>
      <c r="G839" s="402"/>
      <c r="H839" s="402"/>
      <c r="I839" s="402"/>
    </row>
    <row r="840" ht="15.75" customHeight="1">
      <c r="A840" s="402"/>
      <c r="B840" s="402"/>
      <c r="C840" s="402"/>
      <c r="D840" s="402"/>
      <c r="E840" s="402"/>
      <c r="F840" s="402"/>
      <c r="G840" s="402"/>
      <c r="H840" s="402"/>
      <c r="I840" s="402"/>
    </row>
    <row r="841" ht="15.75" customHeight="1">
      <c r="A841" s="402"/>
      <c r="B841" s="402"/>
      <c r="C841" s="402"/>
      <c r="D841" s="402"/>
      <c r="E841" s="402"/>
      <c r="F841" s="402"/>
      <c r="G841" s="402"/>
      <c r="H841" s="402"/>
      <c r="I841" s="402"/>
    </row>
    <row r="842" ht="15.75" customHeight="1">
      <c r="A842" s="402"/>
      <c r="B842" s="402"/>
      <c r="C842" s="402"/>
      <c r="D842" s="402"/>
      <c r="E842" s="402"/>
      <c r="F842" s="402"/>
      <c r="G842" s="402"/>
      <c r="H842" s="402"/>
      <c r="I842" s="402"/>
    </row>
    <row r="843" ht="15.75" customHeight="1">
      <c r="A843" s="402"/>
      <c r="B843" s="402"/>
      <c r="C843" s="402"/>
      <c r="D843" s="402"/>
      <c r="E843" s="402"/>
      <c r="F843" s="402"/>
      <c r="G843" s="402"/>
      <c r="H843" s="402"/>
      <c r="I843" s="402"/>
    </row>
    <row r="844" ht="15.75" customHeight="1">
      <c r="A844" s="402"/>
      <c r="B844" s="402"/>
      <c r="C844" s="402"/>
      <c r="D844" s="402"/>
      <c r="E844" s="402"/>
      <c r="F844" s="402"/>
      <c r="G844" s="402"/>
      <c r="H844" s="402"/>
      <c r="I844" s="402"/>
    </row>
    <row r="845" ht="15.75" customHeight="1">
      <c r="A845" s="402"/>
      <c r="B845" s="402"/>
      <c r="C845" s="402"/>
      <c r="D845" s="402"/>
      <c r="E845" s="402"/>
      <c r="F845" s="402"/>
      <c r="G845" s="402"/>
      <c r="H845" s="402"/>
      <c r="I845" s="402"/>
    </row>
    <row r="846" ht="15.75" customHeight="1">
      <c r="A846" s="402"/>
      <c r="B846" s="402"/>
      <c r="C846" s="402"/>
      <c r="D846" s="402"/>
      <c r="E846" s="402"/>
      <c r="F846" s="402"/>
      <c r="G846" s="402"/>
      <c r="H846" s="402"/>
      <c r="I846" s="402"/>
    </row>
    <row r="847" ht="15.75" customHeight="1">
      <c r="A847" s="402"/>
      <c r="B847" s="402"/>
      <c r="C847" s="402"/>
      <c r="D847" s="402"/>
      <c r="E847" s="402"/>
      <c r="F847" s="402"/>
      <c r="G847" s="402"/>
      <c r="H847" s="402"/>
      <c r="I847" s="402"/>
    </row>
    <row r="848" ht="15.75" customHeight="1">
      <c r="A848" s="402"/>
      <c r="B848" s="402"/>
      <c r="C848" s="402"/>
      <c r="D848" s="402"/>
      <c r="E848" s="402"/>
      <c r="F848" s="402"/>
      <c r="G848" s="402"/>
      <c r="H848" s="402"/>
      <c r="I848" s="402"/>
    </row>
    <row r="849" ht="15.75" customHeight="1">
      <c r="A849" s="402"/>
      <c r="B849" s="402"/>
      <c r="C849" s="402"/>
      <c r="D849" s="402"/>
      <c r="E849" s="402"/>
      <c r="F849" s="402"/>
      <c r="G849" s="402"/>
      <c r="H849" s="402"/>
      <c r="I849" s="402"/>
    </row>
    <row r="850" ht="15.75" customHeight="1">
      <c r="A850" s="402"/>
      <c r="B850" s="402"/>
      <c r="C850" s="402"/>
      <c r="D850" s="402"/>
      <c r="E850" s="402"/>
      <c r="F850" s="402"/>
      <c r="G850" s="402"/>
      <c r="H850" s="402"/>
      <c r="I850" s="402"/>
    </row>
    <row r="851" ht="15.75" customHeight="1">
      <c r="A851" s="402"/>
      <c r="B851" s="402"/>
      <c r="C851" s="402"/>
      <c r="D851" s="402"/>
      <c r="E851" s="402"/>
      <c r="F851" s="402"/>
      <c r="G851" s="402"/>
      <c r="H851" s="402"/>
      <c r="I851" s="402"/>
    </row>
    <row r="852" ht="15.75" customHeight="1">
      <c r="A852" s="402"/>
      <c r="B852" s="402"/>
      <c r="C852" s="402"/>
      <c r="D852" s="402"/>
      <c r="E852" s="402"/>
      <c r="F852" s="402"/>
      <c r="G852" s="402"/>
      <c r="H852" s="402"/>
      <c r="I852" s="402"/>
    </row>
    <row r="853" ht="15.75" customHeight="1">
      <c r="A853" s="402"/>
      <c r="B853" s="402"/>
      <c r="C853" s="402"/>
      <c r="D853" s="402"/>
      <c r="E853" s="402"/>
      <c r="F853" s="402"/>
      <c r="G853" s="402"/>
      <c r="H853" s="402"/>
      <c r="I853" s="402"/>
    </row>
    <row r="854" ht="15.75" customHeight="1">
      <c r="A854" s="402"/>
      <c r="B854" s="402"/>
      <c r="C854" s="402"/>
      <c r="D854" s="402"/>
      <c r="E854" s="402"/>
      <c r="F854" s="402"/>
      <c r="G854" s="402"/>
      <c r="H854" s="402"/>
      <c r="I854" s="402"/>
    </row>
    <row r="855" ht="15.75" customHeight="1">
      <c r="A855" s="402"/>
      <c r="B855" s="402"/>
      <c r="C855" s="402"/>
      <c r="D855" s="402"/>
      <c r="E855" s="402"/>
      <c r="F855" s="402"/>
      <c r="G855" s="402"/>
      <c r="H855" s="402"/>
      <c r="I855" s="402"/>
    </row>
    <row r="856" ht="15.75" customHeight="1">
      <c r="A856" s="402"/>
      <c r="B856" s="402"/>
      <c r="C856" s="402"/>
      <c r="D856" s="402"/>
      <c r="E856" s="402"/>
      <c r="F856" s="402"/>
      <c r="G856" s="402"/>
      <c r="H856" s="402"/>
      <c r="I856" s="402"/>
    </row>
    <row r="857" ht="15.75" customHeight="1">
      <c r="A857" s="402"/>
      <c r="B857" s="402"/>
      <c r="C857" s="402"/>
      <c r="D857" s="402"/>
      <c r="E857" s="402"/>
      <c r="F857" s="402"/>
      <c r="G857" s="402"/>
      <c r="H857" s="402"/>
      <c r="I857" s="402"/>
    </row>
    <row r="858" ht="15.75" customHeight="1">
      <c r="A858" s="402"/>
      <c r="B858" s="402"/>
      <c r="C858" s="402"/>
      <c r="D858" s="402"/>
      <c r="E858" s="402"/>
      <c r="F858" s="402"/>
      <c r="G858" s="402"/>
      <c r="H858" s="402"/>
      <c r="I858" s="402"/>
    </row>
    <row r="859" ht="15.75" customHeight="1">
      <c r="A859" s="402"/>
      <c r="B859" s="402"/>
      <c r="C859" s="402"/>
      <c r="D859" s="402"/>
      <c r="E859" s="402"/>
      <c r="F859" s="402"/>
      <c r="G859" s="402"/>
      <c r="H859" s="402"/>
      <c r="I859" s="402"/>
    </row>
    <row r="860" ht="15.75" customHeight="1">
      <c r="A860" s="402"/>
      <c r="B860" s="402"/>
      <c r="C860" s="402"/>
      <c r="D860" s="402"/>
      <c r="E860" s="402"/>
      <c r="F860" s="402"/>
      <c r="G860" s="402"/>
      <c r="H860" s="402"/>
      <c r="I860" s="402"/>
    </row>
    <row r="861" ht="15.75" customHeight="1">
      <c r="A861" s="402"/>
      <c r="B861" s="402"/>
      <c r="C861" s="402"/>
      <c r="D861" s="402"/>
      <c r="E861" s="402"/>
      <c r="F861" s="402"/>
      <c r="G861" s="402"/>
      <c r="H861" s="402"/>
      <c r="I861" s="402"/>
    </row>
    <row r="862" ht="15.75" customHeight="1">
      <c r="A862" s="402"/>
      <c r="B862" s="402"/>
      <c r="C862" s="402"/>
      <c r="D862" s="402"/>
      <c r="E862" s="402"/>
      <c r="F862" s="402"/>
      <c r="G862" s="402"/>
      <c r="H862" s="402"/>
      <c r="I862" s="402"/>
    </row>
    <row r="863" ht="15.75" customHeight="1">
      <c r="A863" s="402"/>
      <c r="B863" s="402"/>
      <c r="C863" s="402"/>
      <c r="D863" s="402"/>
      <c r="E863" s="402"/>
      <c r="F863" s="402"/>
      <c r="G863" s="402"/>
      <c r="H863" s="402"/>
      <c r="I863" s="402"/>
    </row>
    <row r="864" ht="15.75" customHeight="1">
      <c r="A864" s="402"/>
      <c r="B864" s="402"/>
      <c r="C864" s="402"/>
      <c r="D864" s="402"/>
      <c r="E864" s="402"/>
      <c r="F864" s="402"/>
      <c r="G864" s="402"/>
      <c r="H864" s="402"/>
      <c r="I864" s="402"/>
    </row>
    <row r="865" ht="15.75" customHeight="1">
      <c r="A865" s="402"/>
      <c r="B865" s="402"/>
      <c r="C865" s="402"/>
      <c r="D865" s="402"/>
      <c r="E865" s="402"/>
      <c r="F865" s="402"/>
      <c r="G865" s="402"/>
      <c r="H865" s="402"/>
      <c r="I865" s="402"/>
    </row>
    <row r="866" ht="15.75" customHeight="1">
      <c r="A866" s="402"/>
      <c r="B866" s="402"/>
      <c r="C866" s="402"/>
      <c r="D866" s="402"/>
      <c r="E866" s="402"/>
      <c r="F866" s="402"/>
      <c r="G866" s="402"/>
      <c r="H866" s="402"/>
      <c r="I866" s="402"/>
    </row>
    <row r="867" ht="15.75" customHeight="1">
      <c r="A867" s="402"/>
      <c r="B867" s="402"/>
      <c r="C867" s="402"/>
      <c r="D867" s="402"/>
      <c r="E867" s="402"/>
      <c r="F867" s="402"/>
      <c r="G867" s="402"/>
      <c r="H867" s="402"/>
      <c r="I867" s="402"/>
    </row>
    <row r="868" ht="15.75" customHeight="1">
      <c r="A868" s="402"/>
      <c r="B868" s="402"/>
      <c r="C868" s="402"/>
      <c r="D868" s="402"/>
      <c r="E868" s="402"/>
      <c r="F868" s="402"/>
      <c r="G868" s="402"/>
      <c r="H868" s="402"/>
      <c r="I868" s="402"/>
    </row>
    <row r="869" ht="15.75" customHeight="1">
      <c r="A869" s="402"/>
      <c r="B869" s="402"/>
      <c r="C869" s="402"/>
      <c r="D869" s="402"/>
      <c r="E869" s="402"/>
      <c r="F869" s="402"/>
      <c r="G869" s="402"/>
      <c r="H869" s="402"/>
      <c r="I869" s="402"/>
    </row>
    <row r="870" ht="15.75" customHeight="1">
      <c r="A870" s="402"/>
      <c r="B870" s="402"/>
      <c r="C870" s="402"/>
      <c r="D870" s="402"/>
      <c r="E870" s="402"/>
      <c r="F870" s="402"/>
      <c r="G870" s="402"/>
      <c r="H870" s="402"/>
      <c r="I870" s="402"/>
    </row>
    <row r="871" ht="15.75" customHeight="1">
      <c r="A871" s="402"/>
      <c r="B871" s="402"/>
      <c r="C871" s="402"/>
      <c r="D871" s="402"/>
      <c r="E871" s="402"/>
      <c r="F871" s="402"/>
      <c r="G871" s="402"/>
      <c r="H871" s="402"/>
      <c r="I871" s="402"/>
    </row>
    <row r="872" ht="15.75" customHeight="1">
      <c r="A872" s="402"/>
      <c r="B872" s="402"/>
      <c r="C872" s="402"/>
      <c r="D872" s="402"/>
      <c r="E872" s="402"/>
      <c r="F872" s="402"/>
      <c r="G872" s="402"/>
      <c r="H872" s="402"/>
      <c r="I872" s="402"/>
    </row>
    <row r="873" ht="15.75" customHeight="1">
      <c r="A873" s="402"/>
      <c r="B873" s="402"/>
      <c r="C873" s="402"/>
      <c r="D873" s="402"/>
      <c r="E873" s="402"/>
      <c r="F873" s="402"/>
      <c r="G873" s="402"/>
      <c r="H873" s="402"/>
      <c r="I873" s="402"/>
    </row>
    <row r="874" ht="15.75" customHeight="1">
      <c r="A874" s="402"/>
      <c r="B874" s="402"/>
      <c r="C874" s="402"/>
      <c r="D874" s="402"/>
      <c r="E874" s="402"/>
      <c r="F874" s="402"/>
      <c r="G874" s="402"/>
      <c r="H874" s="402"/>
      <c r="I874" s="402"/>
    </row>
    <row r="875" ht="15.75" customHeight="1">
      <c r="A875" s="402"/>
      <c r="B875" s="402"/>
      <c r="C875" s="402"/>
      <c r="D875" s="402"/>
      <c r="E875" s="402"/>
      <c r="F875" s="402"/>
      <c r="G875" s="402"/>
      <c r="H875" s="402"/>
      <c r="I875" s="402"/>
    </row>
    <row r="876" ht="15.75" customHeight="1">
      <c r="A876" s="402"/>
      <c r="B876" s="402"/>
      <c r="C876" s="402"/>
      <c r="D876" s="402"/>
      <c r="E876" s="402"/>
      <c r="F876" s="402"/>
      <c r="G876" s="402"/>
      <c r="H876" s="402"/>
      <c r="I876" s="402"/>
    </row>
    <row r="877" ht="15.75" customHeight="1">
      <c r="A877" s="402"/>
      <c r="B877" s="402"/>
      <c r="C877" s="402"/>
      <c r="D877" s="402"/>
      <c r="E877" s="402"/>
      <c r="F877" s="402"/>
      <c r="G877" s="402"/>
      <c r="H877" s="402"/>
      <c r="I877" s="402"/>
    </row>
    <row r="878" ht="15.75" customHeight="1">
      <c r="A878" s="402"/>
      <c r="B878" s="402"/>
      <c r="C878" s="402"/>
      <c r="D878" s="402"/>
      <c r="E878" s="402"/>
      <c r="F878" s="402"/>
      <c r="G878" s="402"/>
      <c r="H878" s="402"/>
      <c r="I878" s="402"/>
    </row>
    <row r="879" ht="15.75" customHeight="1">
      <c r="A879" s="402"/>
      <c r="B879" s="402"/>
      <c r="C879" s="402"/>
      <c r="D879" s="402"/>
      <c r="E879" s="402"/>
      <c r="F879" s="402"/>
      <c r="G879" s="402"/>
      <c r="H879" s="402"/>
      <c r="I879" s="402"/>
    </row>
    <row r="880" ht="15.75" customHeight="1">
      <c r="A880" s="402"/>
      <c r="B880" s="402"/>
      <c r="C880" s="402"/>
      <c r="D880" s="402"/>
      <c r="E880" s="402"/>
      <c r="F880" s="402"/>
      <c r="G880" s="402"/>
      <c r="H880" s="402"/>
      <c r="I880" s="402"/>
    </row>
    <row r="881" ht="15.75" customHeight="1">
      <c r="A881" s="402"/>
      <c r="B881" s="402"/>
      <c r="C881" s="402"/>
      <c r="D881" s="402"/>
      <c r="E881" s="402"/>
      <c r="F881" s="402"/>
      <c r="G881" s="402"/>
      <c r="H881" s="402"/>
      <c r="I881" s="402"/>
    </row>
    <row r="882" ht="15.75" customHeight="1">
      <c r="A882" s="402"/>
      <c r="B882" s="402"/>
      <c r="C882" s="402"/>
      <c r="D882" s="402"/>
      <c r="E882" s="402"/>
      <c r="F882" s="402"/>
      <c r="G882" s="402"/>
      <c r="H882" s="402"/>
      <c r="I882" s="402"/>
    </row>
    <row r="883" ht="15.75" customHeight="1">
      <c r="A883" s="402"/>
      <c r="B883" s="402"/>
      <c r="C883" s="402"/>
      <c r="D883" s="402"/>
      <c r="E883" s="402"/>
      <c r="F883" s="402"/>
      <c r="G883" s="402"/>
      <c r="H883" s="402"/>
      <c r="I883" s="402"/>
    </row>
    <row r="884" ht="15.75" customHeight="1">
      <c r="A884" s="402"/>
      <c r="B884" s="402"/>
      <c r="C884" s="402"/>
      <c r="D884" s="402"/>
      <c r="E884" s="402"/>
      <c r="F884" s="402"/>
      <c r="G884" s="402"/>
      <c r="H884" s="402"/>
      <c r="I884" s="402"/>
    </row>
    <row r="885" ht="15.75" customHeight="1">
      <c r="A885" s="402"/>
      <c r="B885" s="402"/>
      <c r="C885" s="402"/>
      <c r="D885" s="402"/>
      <c r="E885" s="402"/>
      <c r="F885" s="402"/>
      <c r="G885" s="402"/>
      <c r="H885" s="402"/>
      <c r="I885" s="402"/>
    </row>
    <row r="886" ht="15.75" customHeight="1">
      <c r="A886" s="402"/>
      <c r="B886" s="402"/>
      <c r="C886" s="402"/>
      <c r="D886" s="402"/>
      <c r="E886" s="402"/>
      <c r="F886" s="402"/>
      <c r="G886" s="402"/>
      <c r="H886" s="402"/>
      <c r="I886" s="402"/>
    </row>
    <row r="887" ht="15.75" customHeight="1">
      <c r="A887" s="402"/>
      <c r="B887" s="402"/>
      <c r="C887" s="402"/>
      <c r="D887" s="402"/>
      <c r="E887" s="402"/>
      <c r="F887" s="402"/>
      <c r="G887" s="402"/>
      <c r="H887" s="402"/>
      <c r="I887" s="402"/>
    </row>
    <row r="888" ht="15.75" customHeight="1">
      <c r="A888" s="402"/>
      <c r="B888" s="402"/>
      <c r="C888" s="402"/>
      <c r="D888" s="402"/>
      <c r="E888" s="402"/>
      <c r="F888" s="402"/>
      <c r="G888" s="402"/>
      <c r="H888" s="402"/>
      <c r="I888" s="402"/>
    </row>
    <row r="889" ht="15.75" customHeight="1">
      <c r="A889" s="402"/>
      <c r="B889" s="402"/>
      <c r="C889" s="402"/>
      <c r="D889" s="402"/>
      <c r="E889" s="402"/>
      <c r="F889" s="402"/>
      <c r="G889" s="402"/>
      <c r="H889" s="402"/>
      <c r="I889" s="402"/>
    </row>
    <row r="890" ht="15.75" customHeight="1">
      <c r="A890" s="402"/>
      <c r="B890" s="402"/>
      <c r="C890" s="402"/>
      <c r="D890" s="402"/>
      <c r="E890" s="402"/>
      <c r="F890" s="402"/>
      <c r="G890" s="402"/>
      <c r="H890" s="402"/>
      <c r="I890" s="402"/>
    </row>
    <row r="891" ht="15.75" customHeight="1">
      <c r="A891" s="402"/>
      <c r="B891" s="402"/>
      <c r="C891" s="402"/>
      <c r="D891" s="402"/>
      <c r="E891" s="402"/>
      <c r="F891" s="402"/>
      <c r="G891" s="402"/>
      <c r="H891" s="402"/>
      <c r="I891" s="402"/>
    </row>
    <row r="892" ht="15.75" customHeight="1">
      <c r="A892" s="402"/>
      <c r="B892" s="402"/>
      <c r="C892" s="402"/>
      <c r="D892" s="402"/>
      <c r="E892" s="402"/>
      <c r="F892" s="402"/>
      <c r="G892" s="402"/>
      <c r="H892" s="402"/>
      <c r="I892" s="402"/>
    </row>
    <row r="893" ht="15.75" customHeight="1">
      <c r="A893" s="402"/>
      <c r="B893" s="402"/>
      <c r="C893" s="402"/>
      <c r="D893" s="402"/>
      <c r="E893" s="402"/>
      <c r="F893" s="402"/>
      <c r="G893" s="402"/>
      <c r="H893" s="402"/>
      <c r="I893" s="402"/>
    </row>
    <row r="894" ht="15.75" customHeight="1">
      <c r="A894" s="402"/>
      <c r="B894" s="402"/>
      <c r="C894" s="402"/>
      <c r="D894" s="402"/>
      <c r="E894" s="402"/>
      <c r="F894" s="402"/>
      <c r="G894" s="402"/>
      <c r="H894" s="402"/>
      <c r="I894" s="402"/>
    </row>
    <row r="895" ht="15.75" customHeight="1">
      <c r="A895" s="402"/>
      <c r="B895" s="402"/>
      <c r="C895" s="402"/>
      <c r="D895" s="402"/>
      <c r="E895" s="402"/>
      <c r="F895" s="402"/>
      <c r="G895" s="402"/>
      <c r="H895" s="402"/>
      <c r="I895" s="402"/>
    </row>
    <row r="896" ht="15.75" customHeight="1">
      <c r="A896" s="402"/>
      <c r="B896" s="402"/>
      <c r="C896" s="402"/>
      <c r="D896" s="402"/>
      <c r="E896" s="402"/>
      <c r="F896" s="402"/>
      <c r="G896" s="402"/>
      <c r="H896" s="402"/>
      <c r="I896" s="402"/>
    </row>
    <row r="897" ht="15.75" customHeight="1">
      <c r="A897" s="402"/>
      <c r="B897" s="402"/>
      <c r="C897" s="402"/>
      <c r="D897" s="402"/>
      <c r="E897" s="402"/>
      <c r="F897" s="402"/>
      <c r="G897" s="402"/>
      <c r="H897" s="402"/>
      <c r="I897" s="402"/>
    </row>
    <row r="898" ht="15.75" customHeight="1">
      <c r="A898" s="402"/>
      <c r="B898" s="402"/>
      <c r="C898" s="402"/>
      <c r="D898" s="402"/>
      <c r="E898" s="402"/>
      <c r="F898" s="402"/>
      <c r="G898" s="402"/>
      <c r="H898" s="402"/>
      <c r="I898" s="402"/>
    </row>
    <row r="899" ht="15.75" customHeight="1">
      <c r="A899" s="402"/>
      <c r="B899" s="402"/>
      <c r="C899" s="402"/>
      <c r="D899" s="402"/>
      <c r="E899" s="402"/>
      <c r="F899" s="402"/>
      <c r="G899" s="402"/>
      <c r="H899" s="402"/>
      <c r="I899" s="402"/>
    </row>
    <row r="900" ht="15.75" customHeight="1">
      <c r="A900" s="402"/>
      <c r="B900" s="402"/>
      <c r="C900" s="402"/>
      <c r="D900" s="402"/>
      <c r="E900" s="402"/>
      <c r="F900" s="402"/>
      <c r="G900" s="402"/>
      <c r="H900" s="402"/>
      <c r="I900" s="402"/>
    </row>
    <row r="901" ht="15.75" customHeight="1">
      <c r="A901" s="402"/>
      <c r="B901" s="402"/>
      <c r="C901" s="402"/>
      <c r="D901" s="402"/>
      <c r="E901" s="402"/>
      <c r="F901" s="402"/>
      <c r="G901" s="402"/>
      <c r="H901" s="402"/>
      <c r="I901" s="402"/>
    </row>
    <row r="902" ht="15.75" customHeight="1">
      <c r="A902" s="402"/>
      <c r="B902" s="402"/>
      <c r="C902" s="402"/>
      <c r="D902" s="402"/>
      <c r="E902" s="402"/>
      <c r="F902" s="402"/>
      <c r="G902" s="402"/>
      <c r="H902" s="402"/>
      <c r="I902" s="402"/>
    </row>
    <row r="903" ht="15.75" customHeight="1">
      <c r="A903" s="402"/>
      <c r="B903" s="402"/>
      <c r="C903" s="402"/>
      <c r="D903" s="402"/>
      <c r="E903" s="402"/>
      <c r="F903" s="402"/>
      <c r="G903" s="402"/>
      <c r="H903" s="402"/>
      <c r="I903" s="402"/>
    </row>
    <row r="904" ht="15.75" customHeight="1">
      <c r="A904" s="402"/>
      <c r="B904" s="402"/>
      <c r="C904" s="402"/>
      <c r="D904" s="402"/>
      <c r="E904" s="402"/>
      <c r="F904" s="402"/>
      <c r="G904" s="402"/>
      <c r="H904" s="402"/>
      <c r="I904" s="402"/>
    </row>
    <row r="905" ht="15.75" customHeight="1">
      <c r="A905" s="402"/>
      <c r="B905" s="402"/>
      <c r="C905" s="402"/>
      <c r="D905" s="402"/>
      <c r="E905" s="402"/>
      <c r="F905" s="402"/>
      <c r="G905" s="402"/>
      <c r="H905" s="402"/>
      <c r="I905" s="402"/>
    </row>
    <row r="906" ht="15.75" customHeight="1">
      <c r="A906" s="402"/>
      <c r="B906" s="402"/>
      <c r="C906" s="402"/>
      <c r="D906" s="402"/>
      <c r="E906" s="402"/>
      <c r="F906" s="402"/>
      <c r="G906" s="402"/>
      <c r="H906" s="402"/>
      <c r="I906" s="402"/>
    </row>
    <row r="907" ht="15.75" customHeight="1">
      <c r="A907" s="402"/>
      <c r="B907" s="402"/>
      <c r="C907" s="402"/>
      <c r="D907" s="402"/>
      <c r="E907" s="402"/>
      <c r="F907" s="402"/>
      <c r="G907" s="402"/>
      <c r="H907" s="402"/>
      <c r="I907" s="402"/>
    </row>
    <row r="908" ht="15.75" customHeight="1">
      <c r="A908" s="402"/>
      <c r="B908" s="402"/>
      <c r="C908" s="402"/>
      <c r="D908" s="402"/>
      <c r="E908" s="402"/>
      <c r="F908" s="402"/>
      <c r="G908" s="402"/>
      <c r="H908" s="402"/>
      <c r="I908" s="402"/>
    </row>
    <row r="909" ht="15.75" customHeight="1">
      <c r="A909" s="402"/>
      <c r="B909" s="402"/>
      <c r="C909" s="402"/>
      <c r="D909" s="402"/>
      <c r="E909" s="402"/>
      <c r="F909" s="402"/>
      <c r="G909" s="402"/>
      <c r="H909" s="402"/>
      <c r="I909" s="402"/>
    </row>
    <row r="910" ht="15.75" customHeight="1">
      <c r="A910" s="402"/>
      <c r="B910" s="402"/>
      <c r="C910" s="402"/>
      <c r="D910" s="402"/>
      <c r="E910" s="402"/>
      <c r="F910" s="402"/>
      <c r="G910" s="402"/>
      <c r="H910" s="402"/>
      <c r="I910" s="402"/>
    </row>
    <row r="911" ht="15.75" customHeight="1">
      <c r="A911" s="402"/>
      <c r="B911" s="402"/>
      <c r="C911" s="402"/>
      <c r="D911" s="402"/>
      <c r="E911" s="402"/>
      <c r="F911" s="402"/>
      <c r="G911" s="402"/>
      <c r="H911" s="402"/>
      <c r="I911" s="402"/>
    </row>
    <row r="912" ht="15.75" customHeight="1">
      <c r="A912" s="402"/>
      <c r="B912" s="402"/>
      <c r="C912" s="402"/>
      <c r="D912" s="402"/>
      <c r="E912" s="402"/>
      <c r="F912" s="402"/>
      <c r="G912" s="402"/>
      <c r="H912" s="402"/>
      <c r="I912" s="402"/>
    </row>
    <row r="913" ht="15.75" customHeight="1">
      <c r="A913" s="402"/>
      <c r="B913" s="402"/>
      <c r="C913" s="402"/>
      <c r="D913" s="402"/>
      <c r="E913" s="402"/>
      <c r="F913" s="402"/>
      <c r="G913" s="402"/>
      <c r="H913" s="402"/>
      <c r="I913" s="402"/>
    </row>
    <row r="914" ht="15.75" customHeight="1">
      <c r="A914" s="402"/>
      <c r="B914" s="402"/>
      <c r="C914" s="402"/>
      <c r="D914" s="402"/>
      <c r="E914" s="402"/>
      <c r="F914" s="402"/>
      <c r="G914" s="402"/>
      <c r="H914" s="402"/>
      <c r="I914" s="402"/>
    </row>
    <row r="915" ht="15.75" customHeight="1">
      <c r="A915" s="402"/>
      <c r="B915" s="402"/>
      <c r="C915" s="402"/>
      <c r="D915" s="402"/>
      <c r="E915" s="402"/>
      <c r="F915" s="402"/>
      <c r="G915" s="402"/>
      <c r="H915" s="402"/>
      <c r="I915" s="402"/>
    </row>
    <row r="916" ht="15.75" customHeight="1">
      <c r="A916" s="402"/>
      <c r="B916" s="402"/>
      <c r="C916" s="402"/>
      <c r="D916" s="402"/>
      <c r="E916" s="402"/>
      <c r="F916" s="402"/>
      <c r="G916" s="402"/>
      <c r="H916" s="402"/>
      <c r="I916" s="402"/>
    </row>
    <row r="917" ht="15.75" customHeight="1">
      <c r="A917" s="402"/>
      <c r="B917" s="402"/>
      <c r="C917" s="402"/>
      <c r="D917" s="402"/>
      <c r="E917" s="402"/>
      <c r="F917" s="402"/>
      <c r="G917" s="402"/>
      <c r="H917" s="402"/>
      <c r="I917" s="402"/>
    </row>
    <row r="918" ht="15.75" customHeight="1">
      <c r="A918" s="402"/>
      <c r="B918" s="402"/>
      <c r="C918" s="402"/>
      <c r="D918" s="402"/>
      <c r="E918" s="402"/>
      <c r="F918" s="402"/>
      <c r="G918" s="402"/>
      <c r="H918" s="402"/>
      <c r="I918" s="402"/>
    </row>
    <row r="919" ht="15.75" customHeight="1">
      <c r="A919" s="402"/>
      <c r="B919" s="402"/>
      <c r="C919" s="402"/>
      <c r="D919" s="402"/>
      <c r="E919" s="402"/>
      <c r="F919" s="402"/>
      <c r="G919" s="402"/>
      <c r="H919" s="402"/>
      <c r="I919" s="402"/>
    </row>
    <row r="920" ht="15.75" customHeight="1">
      <c r="A920" s="402"/>
      <c r="B920" s="402"/>
      <c r="C920" s="402"/>
      <c r="D920" s="402"/>
      <c r="E920" s="402"/>
      <c r="F920" s="402"/>
      <c r="G920" s="402"/>
      <c r="H920" s="402"/>
      <c r="I920" s="402"/>
    </row>
    <row r="921" ht="15.75" customHeight="1">
      <c r="A921" s="402"/>
      <c r="B921" s="402"/>
      <c r="C921" s="402"/>
      <c r="D921" s="402"/>
      <c r="E921" s="402"/>
      <c r="F921" s="402"/>
      <c r="G921" s="402"/>
      <c r="H921" s="402"/>
      <c r="I921" s="402"/>
    </row>
    <row r="922" ht="15.75" customHeight="1">
      <c r="A922" s="402"/>
      <c r="B922" s="402"/>
      <c r="C922" s="402"/>
      <c r="D922" s="402"/>
      <c r="E922" s="402"/>
      <c r="F922" s="402"/>
      <c r="G922" s="402"/>
      <c r="H922" s="402"/>
      <c r="I922" s="402"/>
    </row>
    <row r="923" ht="15.75" customHeight="1">
      <c r="A923" s="402"/>
      <c r="B923" s="402"/>
      <c r="C923" s="402"/>
      <c r="D923" s="402"/>
      <c r="E923" s="402"/>
      <c r="F923" s="402"/>
      <c r="G923" s="402"/>
      <c r="H923" s="402"/>
      <c r="I923" s="402"/>
    </row>
    <row r="924" ht="15.75" customHeight="1">
      <c r="A924" s="402"/>
      <c r="B924" s="402"/>
      <c r="C924" s="402"/>
      <c r="D924" s="402"/>
      <c r="E924" s="402"/>
      <c r="F924" s="402"/>
      <c r="G924" s="402"/>
      <c r="H924" s="402"/>
      <c r="I924" s="402"/>
    </row>
    <row r="925" ht="15.75" customHeight="1">
      <c r="A925" s="402"/>
      <c r="B925" s="402"/>
      <c r="C925" s="402"/>
      <c r="D925" s="402"/>
      <c r="E925" s="402"/>
      <c r="F925" s="402"/>
      <c r="G925" s="402"/>
      <c r="H925" s="402"/>
      <c r="I925" s="402"/>
    </row>
    <row r="926" ht="15.75" customHeight="1">
      <c r="A926" s="402"/>
      <c r="B926" s="402"/>
      <c r="C926" s="402"/>
      <c r="D926" s="402"/>
      <c r="E926" s="402"/>
      <c r="F926" s="402"/>
      <c r="G926" s="402"/>
      <c r="H926" s="402"/>
      <c r="I926" s="402"/>
    </row>
    <row r="927" ht="15.75" customHeight="1">
      <c r="A927" s="402"/>
      <c r="B927" s="402"/>
      <c r="C927" s="402"/>
      <c r="D927" s="402"/>
      <c r="E927" s="402"/>
      <c r="F927" s="402"/>
      <c r="G927" s="402"/>
      <c r="H927" s="402"/>
      <c r="I927" s="402"/>
    </row>
    <row r="928" ht="15.75" customHeight="1">
      <c r="A928" s="402"/>
      <c r="B928" s="402"/>
      <c r="C928" s="402"/>
      <c r="D928" s="402"/>
      <c r="E928" s="402"/>
      <c r="F928" s="402"/>
      <c r="G928" s="402"/>
      <c r="H928" s="402"/>
      <c r="I928" s="402"/>
    </row>
    <row r="929" ht="15.75" customHeight="1">
      <c r="A929" s="402"/>
      <c r="B929" s="402"/>
      <c r="C929" s="402"/>
      <c r="D929" s="402"/>
      <c r="E929" s="402"/>
      <c r="F929" s="402"/>
      <c r="G929" s="402"/>
      <c r="H929" s="402"/>
      <c r="I929" s="402"/>
    </row>
    <row r="930" ht="15.75" customHeight="1">
      <c r="A930" s="402"/>
      <c r="B930" s="402"/>
      <c r="C930" s="402"/>
      <c r="D930" s="402"/>
      <c r="E930" s="402"/>
      <c r="F930" s="402"/>
      <c r="G930" s="402"/>
      <c r="H930" s="402"/>
      <c r="I930" s="402"/>
    </row>
    <row r="931" ht="15.75" customHeight="1">
      <c r="A931" s="402"/>
      <c r="B931" s="402"/>
      <c r="C931" s="402"/>
      <c r="D931" s="402"/>
      <c r="E931" s="402"/>
      <c r="F931" s="402"/>
      <c r="G931" s="402"/>
      <c r="H931" s="402"/>
      <c r="I931" s="402"/>
    </row>
    <row r="932" ht="15.75" customHeight="1">
      <c r="A932" s="402"/>
      <c r="B932" s="402"/>
      <c r="C932" s="402"/>
      <c r="D932" s="402"/>
      <c r="E932" s="402"/>
      <c r="F932" s="402"/>
      <c r="G932" s="402"/>
      <c r="H932" s="402"/>
      <c r="I932" s="402"/>
    </row>
    <row r="933" ht="15.75" customHeight="1">
      <c r="A933" s="402"/>
      <c r="B933" s="402"/>
      <c r="C933" s="402"/>
      <c r="D933" s="402"/>
      <c r="E933" s="402"/>
      <c r="F933" s="402"/>
      <c r="G933" s="402"/>
      <c r="H933" s="402"/>
      <c r="I933" s="402"/>
    </row>
    <row r="934" ht="15.75" customHeight="1">
      <c r="A934" s="402"/>
      <c r="B934" s="402"/>
      <c r="C934" s="402"/>
      <c r="D934" s="402"/>
      <c r="E934" s="402"/>
      <c r="F934" s="402"/>
      <c r="G934" s="402"/>
      <c r="H934" s="402"/>
      <c r="I934" s="402"/>
    </row>
    <row r="935" ht="15.75" customHeight="1">
      <c r="A935" s="402"/>
      <c r="B935" s="402"/>
      <c r="C935" s="402"/>
      <c r="D935" s="402"/>
      <c r="E935" s="402"/>
      <c r="F935" s="402"/>
      <c r="G935" s="402"/>
      <c r="H935" s="402"/>
      <c r="I935" s="402"/>
    </row>
    <row r="936" ht="15.75" customHeight="1">
      <c r="A936" s="402"/>
      <c r="B936" s="402"/>
      <c r="C936" s="402"/>
      <c r="D936" s="402"/>
      <c r="E936" s="402"/>
      <c r="F936" s="402"/>
      <c r="G936" s="402"/>
      <c r="H936" s="402"/>
      <c r="I936" s="402"/>
    </row>
    <row r="937" ht="15.75" customHeight="1">
      <c r="A937" s="402"/>
      <c r="B937" s="402"/>
      <c r="C937" s="402"/>
      <c r="D937" s="402"/>
      <c r="E937" s="402"/>
      <c r="F937" s="402"/>
      <c r="G937" s="402"/>
      <c r="H937" s="402"/>
      <c r="I937" s="402"/>
    </row>
    <row r="938" ht="15.75" customHeight="1">
      <c r="A938" s="402"/>
      <c r="B938" s="402"/>
      <c r="C938" s="402"/>
      <c r="D938" s="402"/>
      <c r="E938" s="402"/>
      <c r="F938" s="402"/>
      <c r="G938" s="402"/>
      <c r="H938" s="402"/>
      <c r="I938" s="402"/>
    </row>
    <row r="939" ht="15.75" customHeight="1">
      <c r="A939" s="402"/>
      <c r="B939" s="402"/>
      <c r="C939" s="402"/>
      <c r="D939" s="402"/>
      <c r="E939" s="402"/>
      <c r="F939" s="402"/>
      <c r="G939" s="402"/>
      <c r="H939" s="402"/>
      <c r="I939" s="402"/>
    </row>
    <row r="940" ht="15.75" customHeight="1">
      <c r="A940" s="402"/>
      <c r="B940" s="402"/>
      <c r="C940" s="402"/>
      <c r="D940" s="402"/>
      <c r="E940" s="402"/>
      <c r="F940" s="402"/>
      <c r="G940" s="402"/>
      <c r="H940" s="402"/>
      <c r="I940" s="402"/>
    </row>
    <row r="941" ht="15.75" customHeight="1">
      <c r="A941" s="402"/>
      <c r="B941" s="402"/>
      <c r="C941" s="402"/>
      <c r="D941" s="402"/>
      <c r="E941" s="402"/>
      <c r="F941" s="402"/>
      <c r="G941" s="402"/>
      <c r="H941" s="402"/>
      <c r="I941" s="402"/>
    </row>
    <row r="942" ht="15.75" customHeight="1">
      <c r="A942" s="402"/>
      <c r="B942" s="402"/>
      <c r="C942" s="402"/>
      <c r="D942" s="402"/>
      <c r="E942" s="402"/>
      <c r="F942" s="402"/>
      <c r="G942" s="402"/>
      <c r="H942" s="402"/>
      <c r="I942" s="402"/>
    </row>
    <row r="943" ht="15.75" customHeight="1">
      <c r="A943" s="402"/>
      <c r="B943" s="402"/>
      <c r="C943" s="402"/>
      <c r="D943" s="402"/>
      <c r="E943" s="402"/>
      <c r="F943" s="402"/>
      <c r="G943" s="402"/>
      <c r="H943" s="402"/>
      <c r="I943" s="402"/>
    </row>
    <row r="944" ht="15.75" customHeight="1">
      <c r="A944" s="402"/>
      <c r="B944" s="402"/>
      <c r="C944" s="402"/>
      <c r="D944" s="402"/>
      <c r="E944" s="402"/>
      <c r="F944" s="402"/>
      <c r="G944" s="402"/>
      <c r="H944" s="402"/>
      <c r="I944" s="402"/>
    </row>
    <row r="945" ht="15.75" customHeight="1">
      <c r="A945" s="402"/>
      <c r="B945" s="402"/>
      <c r="C945" s="402"/>
      <c r="D945" s="402"/>
      <c r="E945" s="402"/>
      <c r="F945" s="402"/>
      <c r="G945" s="402"/>
      <c r="H945" s="402"/>
      <c r="I945" s="402"/>
    </row>
    <row r="946" ht="15.75" customHeight="1">
      <c r="A946" s="402"/>
      <c r="B946" s="402"/>
      <c r="C946" s="402"/>
      <c r="D946" s="402"/>
      <c r="E946" s="402"/>
      <c r="F946" s="402"/>
      <c r="G946" s="402"/>
      <c r="H946" s="402"/>
      <c r="I946" s="402"/>
    </row>
    <row r="947" ht="15.75" customHeight="1">
      <c r="A947" s="402"/>
      <c r="B947" s="402"/>
      <c r="C947" s="402"/>
      <c r="D947" s="402"/>
      <c r="E947" s="402"/>
      <c r="F947" s="402"/>
      <c r="G947" s="402"/>
      <c r="H947" s="402"/>
      <c r="I947" s="402"/>
    </row>
    <row r="948" ht="15.75" customHeight="1">
      <c r="A948" s="402"/>
      <c r="B948" s="402"/>
      <c r="C948" s="402"/>
      <c r="D948" s="402"/>
      <c r="E948" s="402"/>
      <c r="F948" s="402"/>
      <c r="G948" s="402"/>
      <c r="H948" s="402"/>
      <c r="I948" s="402"/>
    </row>
    <row r="949" ht="15.75" customHeight="1">
      <c r="A949" s="402"/>
      <c r="B949" s="402"/>
      <c r="C949" s="402"/>
      <c r="D949" s="402"/>
      <c r="E949" s="402"/>
      <c r="F949" s="402"/>
      <c r="G949" s="402"/>
      <c r="H949" s="402"/>
      <c r="I949" s="402"/>
    </row>
    <row r="950" ht="15.75" customHeight="1">
      <c r="A950" s="402"/>
      <c r="B950" s="402"/>
      <c r="C950" s="402"/>
      <c r="D950" s="402"/>
      <c r="E950" s="402"/>
      <c r="F950" s="402"/>
      <c r="G950" s="402"/>
      <c r="H950" s="402"/>
      <c r="I950" s="402"/>
    </row>
    <row r="951" ht="15.75" customHeight="1">
      <c r="A951" s="402"/>
      <c r="B951" s="402"/>
      <c r="C951" s="402"/>
      <c r="D951" s="402"/>
      <c r="E951" s="402"/>
      <c r="F951" s="402"/>
      <c r="G951" s="402"/>
      <c r="H951" s="402"/>
      <c r="I951" s="402"/>
    </row>
    <row r="952" ht="15.75" customHeight="1">
      <c r="A952" s="402"/>
      <c r="B952" s="402"/>
      <c r="C952" s="402"/>
      <c r="D952" s="402"/>
      <c r="E952" s="402"/>
      <c r="F952" s="402"/>
      <c r="G952" s="402"/>
      <c r="H952" s="402"/>
      <c r="I952" s="402"/>
    </row>
    <row r="953" ht="15.75" customHeight="1">
      <c r="A953" s="402"/>
      <c r="B953" s="402"/>
      <c r="C953" s="402"/>
      <c r="D953" s="402"/>
      <c r="E953" s="402"/>
      <c r="F953" s="402"/>
      <c r="G953" s="402"/>
      <c r="H953" s="402"/>
      <c r="I953" s="402"/>
    </row>
    <row r="954" ht="15.75" customHeight="1">
      <c r="A954" s="402"/>
      <c r="B954" s="402"/>
      <c r="C954" s="402"/>
      <c r="D954" s="402"/>
      <c r="E954" s="402"/>
      <c r="F954" s="402"/>
      <c r="G954" s="402"/>
      <c r="H954" s="402"/>
      <c r="I954" s="402"/>
    </row>
    <row r="955" ht="15.75" customHeight="1">
      <c r="A955" s="402"/>
      <c r="B955" s="402"/>
      <c r="C955" s="402"/>
      <c r="D955" s="402"/>
      <c r="E955" s="402"/>
      <c r="F955" s="402"/>
      <c r="G955" s="402"/>
      <c r="H955" s="402"/>
      <c r="I955" s="402"/>
    </row>
    <row r="956" ht="15.75" customHeight="1">
      <c r="A956" s="402"/>
      <c r="B956" s="402"/>
      <c r="C956" s="402"/>
      <c r="D956" s="402"/>
      <c r="E956" s="402"/>
      <c r="F956" s="402"/>
      <c r="G956" s="402"/>
      <c r="H956" s="402"/>
      <c r="I956" s="402"/>
    </row>
    <row r="957" ht="15.75" customHeight="1">
      <c r="A957" s="402"/>
      <c r="B957" s="402"/>
      <c r="C957" s="402"/>
      <c r="D957" s="402"/>
      <c r="E957" s="402"/>
      <c r="F957" s="402"/>
      <c r="G957" s="402"/>
      <c r="H957" s="402"/>
      <c r="I957" s="402"/>
    </row>
    <row r="958" ht="15.75" customHeight="1">
      <c r="A958" s="402"/>
      <c r="B958" s="402"/>
      <c r="C958" s="402"/>
      <c r="D958" s="402"/>
      <c r="E958" s="402"/>
      <c r="F958" s="402"/>
      <c r="G958" s="402"/>
      <c r="H958" s="402"/>
      <c r="I958" s="402"/>
    </row>
    <row r="959" ht="15.75" customHeight="1">
      <c r="A959" s="402"/>
      <c r="B959" s="402"/>
      <c r="C959" s="402"/>
      <c r="D959" s="402"/>
      <c r="E959" s="402"/>
      <c r="F959" s="402"/>
      <c r="G959" s="402"/>
      <c r="H959" s="402"/>
      <c r="I959" s="402"/>
    </row>
    <row r="960" ht="15.75" customHeight="1">
      <c r="A960" s="402"/>
      <c r="B960" s="402"/>
      <c r="C960" s="402"/>
      <c r="D960" s="402"/>
      <c r="E960" s="402"/>
      <c r="F960" s="402"/>
      <c r="G960" s="402"/>
      <c r="H960" s="402"/>
      <c r="I960" s="402"/>
    </row>
    <row r="961" ht="15.75" customHeight="1">
      <c r="A961" s="402"/>
      <c r="B961" s="402"/>
      <c r="C961" s="402"/>
      <c r="D961" s="402"/>
      <c r="E961" s="402"/>
      <c r="F961" s="402"/>
      <c r="G961" s="402"/>
      <c r="H961" s="402"/>
      <c r="I961" s="402"/>
    </row>
    <row r="962" ht="15.75" customHeight="1">
      <c r="A962" s="402"/>
      <c r="B962" s="402"/>
      <c r="C962" s="402"/>
      <c r="D962" s="402"/>
      <c r="E962" s="402"/>
      <c r="F962" s="402"/>
      <c r="G962" s="402"/>
      <c r="H962" s="402"/>
      <c r="I962" s="402"/>
    </row>
    <row r="963" ht="15.75" customHeight="1">
      <c r="A963" s="402"/>
      <c r="B963" s="402"/>
      <c r="C963" s="402"/>
      <c r="D963" s="402"/>
      <c r="E963" s="402"/>
      <c r="F963" s="402"/>
      <c r="G963" s="402"/>
      <c r="H963" s="402"/>
      <c r="I963" s="402"/>
    </row>
    <row r="964" ht="15.75" customHeight="1">
      <c r="A964" s="402"/>
      <c r="B964" s="402"/>
      <c r="C964" s="402"/>
      <c r="D964" s="402"/>
      <c r="E964" s="402"/>
      <c r="F964" s="402"/>
      <c r="G964" s="402"/>
      <c r="H964" s="402"/>
      <c r="I964" s="402"/>
    </row>
    <row r="965" ht="15.75" customHeight="1">
      <c r="A965" s="402"/>
      <c r="B965" s="402"/>
      <c r="C965" s="402"/>
      <c r="D965" s="402"/>
      <c r="E965" s="402"/>
      <c r="F965" s="402"/>
      <c r="G965" s="402"/>
      <c r="H965" s="402"/>
      <c r="I965" s="402"/>
    </row>
    <row r="966" ht="15.75" customHeight="1">
      <c r="A966" s="402"/>
      <c r="B966" s="402"/>
      <c r="C966" s="402"/>
      <c r="D966" s="402"/>
      <c r="E966" s="402"/>
      <c r="F966" s="402"/>
      <c r="G966" s="402"/>
      <c r="H966" s="402"/>
      <c r="I966" s="402"/>
    </row>
    <row r="967" ht="15.75" customHeight="1">
      <c r="A967" s="402"/>
      <c r="B967" s="402"/>
      <c r="C967" s="402"/>
      <c r="D967" s="402"/>
      <c r="E967" s="402"/>
      <c r="F967" s="402"/>
      <c r="G967" s="402"/>
      <c r="H967" s="402"/>
      <c r="I967" s="402"/>
    </row>
    <row r="968" ht="15.75" customHeight="1">
      <c r="A968" s="402"/>
      <c r="B968" s="402"/>
      <c r="C968" s="402"/>
      <c r="D968" s="402"/>
      <c r="E968" s="402"/>
      <c r="F968" s="402"/>
      <c r="G968" s="402"/>
      <c r="H968" s="402"/>
      <c r="I968" s="402"/>
    </row>
    <row r="969" ht="15.75" customHeight="1">
      <c r="A969" s="402"/>
      <c r="B969" s="402"/>
      <c r="C969" s="402"/>
      <c r="D969" s="402"/>
      <c r="E969" s="402"/>
      <c r="F969" s="402"/>
      <c r="G969" s="402"/>
      <c r="H969" s="402"/>
      <c r="I969" s="402"/>
    </row>
    <row r="970" ht="15.75" customHeight="1">
      <c r="A970" s="402"/>
      <c r="B970" s="402"/>
      <c r="C970" s="402"/>
      <c r="D970" s="402"/>
      <c r="E970" s="402"/>
      <c r="F970" s="402"/>
      <c r="G970" s="402"/>
      <c r="H970" s="402"/>
      <c r="I970" s="402"/>
    </row>
    <row r="971" ht="15.75" customHeight="1">
      <c r="A971" s="402"/>
      <c r="B971" s="402"/>
      <c r="C971" s="402"/>
      <c r="D971" s="402"/>
      <c r="E971" s="402"/>
      <c r="F971" s="402"/>
      <c r="G971" s="402"/>
      <c r="H971" s="402"/>
      <c r="I971" s="402"/>
    </row>
    <row r="972" ht="15.75" customHeight="1">
      <c r="A972" s="402"/>
      <c r="B972" s="402"/>
      <c r="C972" s="402"/>
      <c r="D972" s="402"/>
      <c r="E972" s="402"/>
      <c r="F972" s="402"/>
      <c r="G972" s="402"/>
      <c r="H972" s="402"/>
      <c r="I972" s="402"/>
    </row>
    <row r="973" ht="15.75" customHeight="1">
      <c r="A973" s="402"/>
      <c r="B973" s="402"/>
      <c r="C973" s="402"/>
      <c r="D973" s="402"/>
      <c r="E973" s="402"/>
      <c r="F973" s="402"/>
      <c r="G973" s="402"/>
      <c r="H973" s="402"/>
      <c r="I973" s="402"/>
    </row>
    <row r="974" ht="15.75" customHeight="1">
      <c r="A974" s="402"/>
      <c r="B974" s="402"/>
      <c r="C974" s="402"/>
      <c r="D974" s="402"/>
      <c r="E974" s="402"/>
      <c r="F974" s="402"/>
      <c r="G974" s="402"/>
      <c r="H974" s="402"/>
      <c r="I974" s="402"/>
    </row>
    <row r="975" ht="15.75" customHeight="1">
      <c r="A975" s="402"/>
      <c r="B975" s="402"/>
      <c r="C975" s="402"/>
      <c r="D975" s="402"/>
      <c r="E975" s="402"/>
      <c r="F975" s="402"/>
      <c r="G975" s="402"/>
      <c r="H975" s="402"/>
      <c r="I975" s="402"/>
    </row>
    <row r="976" ht="15.75" customHeight="1">
      <c r="A976" s="402"/>
      <c r="B976" s="402"/>
      <c r="C976" s="402"/>
      <c r="D976" s="402"/>
      <c r="E976" s="402"/>
      <c r="F976" s="402"/>
      <c r="G976" s="402"/>
      <c r="H976" s="402"/>
      <c r="I976" s="402"/>
    </row>
    <row r="977" ht="15.75" customHeight="1">
      <c r="A977" s="402"/>
      <c r="B977" s="402"/>
      <c r="C977" s="402"/>
      <c r="D977" s="402"/>
      <c r="E977" s="402"/>
      <c r="F977" s="402"/>
      <c r="G977" s="402"/>
      <c r="H977" s="402"/>
      <c r="I977" s="402"/>
    </row>
    <row r="978" ht="15.75" customHeight="1">
      <c r="A978" s="402"/>
      <c r="B978" s="402"/>
      <c r="C978" s="402"/>
      <c r="D978" s="402"/>
      <c r="E978" s="402"/>
      <c r="F978" s="402"/>
      <c r="G978" s="402"/>
      <c r="H978" s="402"/>
      <c r="I978" s="402"/>
    </row>
    <row r="979" ht="15.75" customHeight="1">
      <c r="A979" s="402"/>
      <c r="B979" s="402"/>
      <c r="C979" s="402"/>
      <c r="D979" s="402"/>
      <c r="E979" s="402"/>
      <c r="F979" s="402"/>
      <c r="G979" s="402"/>
      <c r="H979" s="402"/>
      <c r="I979" s="402"/>
    </row>
    <row r="980" ht="15.75" customHeight="1">
      <c r="A980" s="402"/>
      <c r="B980" s="402"/>
      <c r="C980" s="402"/>
      <c r="D980" s="402"/>
      <c r="E980" s="402"/>
      <c r="F980" s="402"/>
      <c r="G980" s="402"/>
      <c r="H980" s="402"/>
      <c r="I980" s="402"/>
    </row>
    <row r="981" ht="15.75" customHeight="1">
      <c r="A981" s="402"/>
      <c r="B981" s="402"/>
      <c r="C981" s="402"/>
      <c r="D981" s="402"/>
      <c r="E981" s="402"/>
      <c r="F981" s="402"/>
      <c r="G981" s="402"/>
      <c r="H981" s="402"/>
      <c r="I981" s="402"/>
    </row>
    <row r="982" ht="15.75" customHeight="1">
      <c r="A982" s="402"/>
      <c r="B982" s="402"/>
      <c r="C982" s="402"/>
      <c r="D982" s="402"/>
      <c r="E982" s="402"/>
      <c r="F982" s="402"/>
      <c r="G982" s="402"/>
      <c r="H982" s="402"/>
      <c r="I982" s="402"/>
    </row>
    <row r="983" ht="15.75" customHeight="1">
      <c r="A983" s="402"/>
      <c r="B983" s="402"/>
      <c r="C983" s="402"/>
      <c r="D983" s="402"/>
      <c r="E983" s="402"/>
      <c r="F983" s="402"/>
      <c r="G983" s="402"/>
      <c r="H983" s="402"/>
      <c r="I983" s="402"/>
    </row>
    <row r="984" ht="15.75" customHeight="1">
      <c r="A984" s="402"/>
      <c r="B984" s="402"/>
      <c r="C984" s="402"/>
      <c r="D984" s="402"/>
      <c r="E984" s="402"/>
      <c r="F984" s="402"/>
      <c r="G984" s="402"/>
      <c r="H984" s="402"/>
      <c r="I984" s="402"/>
    </row>
    <row r="985" ht="15.75" customHeight="1">
      <c r="A985" s="402"/>
      <c r="B985" s="402"/>
      <c r="C985" s="402"/>
      <c r="D985" s="402"/>
      <c r="E985" s="402"/>
      <c r="F985" s="402"/>
      <c r="G985" s="402"/>
      <c r="H985" s="402"/>
      <c r="I985" s="402"/>
    </row>
    <row r="986" ht="15.75" customHeight="1">
      <c r="A986" s="402"/>
      <c r="B986" s="402"/>
      <c r="C986" s="402"/>
      <c r="D986" s="402"/>
      <c r="E986" s="402"/>
      <c r="F986" s="402"/>
      <c r="G986" s="402"/>
      <c r="H986" s="402"/>
      <c r="I986" s="402"/>
    </row>
    <row r="987" ht="15.75" customHeight="1">
      <c r="A987" s="402"/>
      <c r="B987" s="402"/>
      <c r="C987" s="402"/>
      <c r="D987" s="402"/>
      <c r="E987" s="402"/>
      <c r="F987" s="402"/>
      <c r="G987" s="402"/>
      <c r="H987" s="402"/>
      <c r="I987" s="402"/>
    </row>
    <row r="988" ht="15.75" customHeight="1">
      <c r="A988" s="402"/>
      <c r="B988" s="402"/>
      <c r="C988" s="402"/>
      <c r="D988" s="402"/>
      <c r="E988" s="402"/>
      <c r="F988" s="402"/>
      <c r="G988" s="402"/>
      <c r="H988" s="402"/>
      <c r="I988" s="402"/>
    </row>
    <row r="989" ht="15.75" customHeight="1">
      <c r="A989" s="402"/>
      <c r="B989" s="402"/>
      <c r="C989" s="402"/>
      <c r="D989" s="402"/>
      <c r="E989" s="402"/>
      <c r="F989" s="402"/>
      <c r="G989" s="402"/>
      <c r="H989" s="402"/>
      <c r="I989" s="402"/>
    </row>
    <row r="990" ht="15.75" customHeight="1">
      <c r="A990" s="402"/>
      <c r="B990" s="402"/>
      <c r="C990" s="402"/>
      <c r="D990" s="402"/>
      <c r="E990" s="402"/>
      <c r="F990" s="402"/>
      <c r="G990" s="402"/>
      <c r="H990" s="402"/>
      <c r="I990" s="402"/>
    </row>
    <row r="991" ht="15.75" customHeight="1">
      <c r="A991" s="402"/>
      <c r="B991" s="402"/>
      <c r="C991" s="402"/>
      <c r="D991" s="402"/>
      <c r="E991" s="402"/>
      <c r="F991" s="402"/>
      <c r="G991" s="402"/>
      <c r="H991" s="402"/>
      <c r="I991" s="402"/>
    </row>
    <row r="992" ht="15.75" customHeight="1">
      <c r="A992" s="402"/>
      <c r="B992" s="402"/>
      <c r="C992" s="402"/>
      <c r="D992" s="402"/>
      <c r="E992" s="402"/>
      <c r="F992" s="402"/>
      <c r="G992" s="402"/>
      <c r="H992" s="402"/>
      <c r="I992" s="402"/>
    </row>
    <row r="993" ht="15.75" customHeight="1">
      <c r="A993" s="402"/>
      <c r="B993" s="402"/>
      <c r="C993" s="402"/>
      <c r="D993" s="402"/>
      <c r="E993" s="402"/>
      <c r="F993" s="402"/>
      <c r="G993" s="402"/>
      <c r="H993" s="402"/>
      <c r="I993" s="402"/>
    </row>
    <row r="994" ht="15.75" customHeight="1">
      <c r="A994" s="402"/>
      <c r="B994" s="402"/>
      <c r="C994" s="402"/>
      <c r="D994" s="402"/>
      <c r="E994" s="402"/>
      <c r="F994" s="402"/>
      <c r="G994" s="402"/>
      <c r="H994" s="402"/>
      <c r="I994" s="402"/>
    </row>
    <row r="995" ht="15.75" customHeight="1">
      <c r="A995" s="402"/>
      <c r="B995" s="402"/>
      <c r="C995" s="402"/>
      <c r="D995" s="402"/>
      <c r="E995" s="402"/>
      <c r="F995" s="402"/>
      <c r="G995" s="402"/>
      <c r="H995" s="402"/>
      <c r="I995" s="402"/>
    </row>
    <row r="996" ht="15.75" customHeight="1">
      <c r="A996" s="402"/>
      <c r="B996" s="402"/>
      <c r="C996" s="402"/>
      <c r="D996" s="402"/>
      <c r="E996" s="402"/>
      <c r="F996" s="402"/>
      <c r="G996" s="402"/>
      <c r="H996" s="402"/>
      <c r="I996" s="402"/>
    </row>
    <row r="997" ht="15.75" customHeight="1">
      <c r="A997" s="402"/>
      <c r="B997" s="402"/>
      <c r="C997" s="402"/>
      <c r="D997" s="402"/>
      <c r="E997" s="402"/>
      <c r="F997" s="402"/>
      <c r="G997" s="402"/>
      <c r="H997" s="402"/>
      <c r="I997" s="402"/>
    </row>
    <row r="998" ht="15.75" customHeight="1">
      <c r="A998" s="402"/>
      <c r="B998" s="402"/>
      <c r="C998" s="402"/>
      <c r="D998" s="402"/>
      <c r="E998" s="402"/>
      <c r="F998" s="402"/>
      <c r="G998" s="402"/>
      <c r="H998" s="402"/>
      <c r="I998" s="402"/>
    </row>
    <row r="999" ht="15.75" customHeight="1">
      <c r="A999" s="402"/>
      <c r="B999" s="402"/>
      <c r="C999" s="402"/>
      <c r="D999" s="402"/>
      <c r="E999" s="402"/>
      <c r="F999" s="402"/>
      <c r="G999" s="402"/>
      <c r="H999" s="402"/>
      <c r="I999" s="402"/>
    </row>
    <row r="1000" ht="15.75" customHeight="1">
      <c r="A1000" s="402"/>
      <c r="B1000" s="402"/>
      <c r="C1000" s="402"/>
      <c r="D1000" s="402"/>
      <c r="E1000" s="402"/>
      <c r="F1000" s="402"/>
      <c r="G1000" s="402"/>
      <c r="H1000" s="402"/>
      <c r="I1000" s="402"/>
    </row>
  </sheetData>
  <mergeCells count="59">
    <mergeCell ref="C57:I57"/>
    <mergeCell ref="C58:I58"/>
    <mergeCell ref="C59:I59"/>
    <mergeCell ref="C50:I50"/>
    <mergeCell ref="C51:I51"/>
    <mergeCell ref="C52:I52"/>
    <mergeCell ref="C53:I53"/>
    <mergeCell ref="C54:I54"/>
    <mergeCell ref="C55:I55"/>
    <mergeCell ref="C56:I56"/>
    <mergeCell ref="C1:I1"/>
    <mergeCell ref="C2:I2"/>
    <mergeCell ref="C3:I3"/>
    <mergeCell ref="C4:I4"/>
    <mergeCell ref="C5:I5"/>
    <mergeCell ref="C6:I6"/>
    <mergeCell ref="C7:I7"/>
    <mergeCell ref="C8:I8"/>
    <mergeCell ref="C9:I9"/>
    <mergeCell ref="C10:I10"/>
    <mergeCell ref="C11:I11"/>
    <mergeCell ref="C12:I12"/>
    <mergeCell ref="C13:I13"/>
    <mergeCell ref="C14:I14"/>
    <mergeCell ref="C15:I15"/>
    <mergeCell ref="C16:I16"/>
    <mergeCell ref="C17:I17"/>
    <mergeCell ref="C18:I18"/>
    <mergeCell ref="C19:I19"/>
    <mergeCell ref="C20:I20"/>
    <mergeCell ref="B21:I21"/>
    <mergeCell ref="C22:I22"/>
    <mergeCell ref="C23:I23"/>
    <mergeCell ref="C24:I24"/>
    <mergeCell ref="C25:I25"/>
    <mergeCell ref="C26:I26"/>
    <mergeCell ref="C27:I27"/>
    <mergeCell ref="C28:I28"/>
    <mergeCell ref="C29:I29"/>
    <mergeCell ref="C30:I30"/>
    <mergeCell ref="C31:I31"/>
    <mergeCell ref="C32:I32"/>
    <mergeCell ref="C33:I33"/>
    <mergeCell ref="C34:I34"/>
    <mergeCell ref="C35:I35"/>
    <mergeCell ref="C36:I36"/>
    <mergeCell ref="C37:I37"/>
    <mergeCell ref="C38:I38"/>
    <mergeCell ref="C39:I39"/>
    <mergeCell ref="C40:I40"/>
    <mergeCell ref="C41:I41"/>
    <mergeCell ref="C42:I42"/>
    <mergeCell ref="C43:I43"/>
    <mergeCell ref="C44:I44"/>
    <mergeCell ref="C45:I45"/>
    <mergeCell ref="C46:I46"/>
    <mergeCell ref="C47:I47"/>
    <mergeCell ref="C48:I48"/>
    <mergeCell ref="C49:I49"/>
  </mergeCells>
  <dataValidations>
    <dataValidation type="list" allowBlank="1" showErrorMessage="1" sqref="B2:B20 B22:B59">
      <formula1>"Add Resources,Change Resources,Delete Resources,Other assignments"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 codeName="工作表18">
    <pageSetUpPr/>
  </sheetPr>
  <sheetViews>
    <sheetView workbookViewId="0"/>
  </sheetViews>
  <sheetFormatPr customHeight="1" defaultColWidth="11.22" defaultRowHeight="15.0"/>
  <cols>
    <col customWidth="1" min="1" max="1" width="10.11"/>
    <col customWidth="1" min="2" max="2" width="18.56"/>
    <col customWidth="1" min="3" max="3" width="11.89"/>
    <col customWidth="1" min="4" max="4" width="29.0"/>
    <col customWidth="1" min="5" max="5" width="14.11"/>
    <col customWidth="1" min="6" max="8" width="8.44"/>
    <col customWidth="1" min="9" max="9" width="19.22"/>
    <col customWidth="1" min="10" max="10" width="12.67"/>
    <col customWidth="1" min="11" max="26" width="8.33"/>
  </cols>
  <sheetData>
    <row r="1" ht="18.0" customHeight="1">
      <c r="A1" s="80" t="s">
        <v>462</v>
      </c>
      <c r="B1" s="80" t="s">
        <v>463</v>
      </c>
      <c r="C1" s="80" t="s">
        <v>108</v>
      </c>
      <c r="D1" s="80" t="s">
        <v>464</v>
      </c>
      <c r="E1" s="80" t="s">
        <v>465</v>
      </c>
      <c r="F1" s="80"/>
      <c r="G1" s="80" t="s">
        <v>466</v>
      </c>
      <c r="H1" s="80" t="s">
        <v>467</v>
      </c>
      <c r="I1" s="80" t="s">
        <v>279</v>
      </c>
      <c r="J1" s="80" t="s">
        <v>468</v>
      </c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</row>
    <row r="2" ht="18.0" customHeight="1">
      <c r="A2" s="80" t="str">
        <f>$A$1&amp;"."&amp;"v4m8"</f>
        <v>CIS.v4m8</v>
      </c>
      <c r="B2" s="80" t="s">
        <v>469</v>
      </c>
      <c r="C2" s="80" t="s">
        <v>470</v>
      </c>
      <c r="D2" s="80" t="s">
        <v>22</v>
      </c>
      <c r="E2" s="80" t="s">
        <v>22</v>
      </c>
      <c r="F2" s="80"/>
      <c r="G2" s="403" t="s">
        <v>471</v>
      </c>
      <c r="H2" s="404" t="s">
        <v>472</v>
      </c>
      <c r="I2" s="80" t="s">
        <v>473</v>
      </c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</row>
    <row r="3" ht="18.0" customHeight="1">
      <c r="A3" s="80" t="str">
        <f>$A$1&amp;"."&amp;"v4m16"</f>
        <v>CIS.v4m16</v>
      </c>
      <c r="B3" s="80" t="s">
        <v>474</v>
      </c>
      <c r="C3" s="80" t="s">
        <v>475</v>
      </c>
      <c r="D3" s="80" t="s">
        <v>476</v>
      </c>
      <c r="E3" s="80" t="s">
        <v>24</v>
      </c>
      <c r="F3" s="80"/>
      <c r="G3" s="403" t="s">
        <v>477</v>
      </c>
      <c r="H3" s="404" t="s">
        <v>478</v>
      </c>
      <c r="I3" s="80" t="s">
        <v>479</v>
      </c>
      <c r="J3" s="80" t="s">
        <v>480</v>
      </c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8.0" customHeight="1">
      <c r="A4" s="80" t="str">
        <f>$A$1&amp;"."&amp;"v8m8"</f>
        <v>CIS.v8m8</v>
      </c>
      <c r="B4" s="80" t="s">
        <v>481</v>
      </c>
      <c r="C4" s="80" t="s">
        <v>482</v>
      </c>
      <c r="D4" s="80" t="s">
        <v>483</v>
      </c>
      <c r="E4" s="80" t="s">
        <v>25</v>
      </c>
      <c r="F4" s="80"/>
      <c r="G4" s="403" t="s">
        <v>484</v>
      </c>
      <c r="H4" s="404" t="s">
        <v>485</v>
      </c>
      <c r="I4" s="80" t="s">
        <v>486</v>
      </c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8.0" customHeight="1">
      <c r="A5" s="80" t="str">
        <f>$A$1&amp;"."&amp;"v8m16"</f>
        <v>CIS.v8m16</v>
      </c>
      <c r="B5" s="80" t="s">
        <v>487</v>
      </c>
      <c r="C5" s="80" t="s">
        <v>488</v>
      </c>
      <c r="D5" s="80" t="s">
        <v>489</v>
      </c>
      <c r="E5" s="80" t="s">
        <v>27</v>
      </c>
      <c r="F5" s="80"/>
      <c r="G5" s="403" t="s">
        <v>490</v>
      </c>
      <c r="H5" s="404" t="s">
        <v>491</v>
      </c>
      <c r="I5" s="80" t="s">
        <v>492</v>
      </c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8.0" customHeight="1">
      <c r="A6" s="80" t="str">
        <f>$A$1&amp;"."&amp;"v8m32"</f>
        <v>CIS.v8m32</v>
      </c>
      <c r="B6" s="80" t="s">
        <v>493</v>
      </c>
      <c r="C6" s="80" t="s">
        <v>494</v>
      </c>
      <c r="D6" s="80"/>
      <c r="E6" s="80"/>
      <c r="F6" s="80"/>
      <c r="G6" s="403" t="s">
        <v>495</v>
      </c>
      <c r="H6" s="404" t="s">
        <v>496</v>
      </c>
      <c r="I6" s="80" t="s">
        <v>497</v>
      </c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8.0" customHeight="1">
      <c r="A7" s="80" t="str">
        <f>$A$1&amp;"."&amp;"v8m64"</f>
        <v>CIS.v8m64</v>
      </c>
      <c r="B7" s="80" t="s">
        <v>498</v>
      </c>
      <c r="C7" s="80" t="s">
        <v>499</v>
      </c>
      <c r="D7" s="80"/>
      <c r="E7" s="80"/>
      <c r="F7" s="80"/>
      <c r="G7" s="403" t="s">
        <v>500</v>
      </c>
      <c r="H7" s="404" t="s">
        <v>501</v>
      </c>
      <c r="I7" s="80" t="s">
        <v>502</v>
      </c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8.0" customHeight="1">
      <c r="A8" s="80" t="str">
        <f>$A$1&amp;"."&amp;"v16m16"</f>
        <v>CIS.v16m16</v>
      </c>
      <c r="B8" s="80" t="s">
        <v>503</v>
      </c>
      <c r="C8" s="80" t="s">
        <v>504</v>
      </c>
      <c r="D8" s="80"/>
      <c r="E8" s="80"/>
      <c r="F8" s="80"/>
      <c r="G8" s="403" t="s">
        <v>505</v>
      </c>
      <c r="H8" s="404" t="s">
        <v>506</v>
      </c>
      <c r="I8" s="80" t="s">
        <v>507</v>
      </c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8.0" customHeight="1">
      <c r="A9" s="80" t="str">
        <f>$A$1&amp;"."&amp;"v16m32"</f>
        <v>CIS.v16m32</v>
      </c>
      <c r="B9" s="80" t="s">
        <v>508</v>
      </c>
      <c r="C9" s="80" t="s">
        <v>509</v>
      </c>
      <c r="D9" s="80"/>
      <c r="E9" s="80"/>
      <c r="F9" s="80"/>
      <c r="G9" s="403" t="s">
        <v>510</v>
      </c>
      <c r="H9" s="404" t="s">
        <v>511</v>
      </c>
      <c r="I9" s="80" t="s">
        <v>512</v>
      </c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8.0" customHeight="1">
      <c r="A10" s="80" t="str">
        <f>$A$1&amp;"."&amp;"v16m64"</f>
        <v>CIS.v16m64</v>
      </c>
      <c r="B10" s="80" t="s">
        <v>513</v>
      </c>
      <c r="C10" s="80" t="s">
        <v>514</v>
      </c>
      <c r="D10" s="80"/>
      <c r="E10" s="80"/>
      <c r="F10" s="80"/>
      <c r="G10" s="403"/>
      <c r="H10" s="404" t="s">
        <v>515</v>
      </c>
      <c r="I10" s="80" t="s">
        <v>55</v>
      </c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8.0" customHeight="1">
      <c r="A11" s="80"/>
      <c r="B11" s="80" t="s">
        <v>516</v>
      </c>
      <c r="C11" s="80" t="s">
        <v>517</v>
      </c>
      <c r="D11" s="80"/>
      <c r="E11" s="80"/>
      <c r="F11" s="80"/>
      <c r="G11" s="403"/>
      <c r="H11" s="404" t="s">
        <v>518</v>
      </c>
      <c r="I11" s="80" t="s">
        <v>56</v>
      </c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8.0" customHeight="1">
      <c r="A12" s="80"/>
      <c r="B12" s="80" t="s">
        <v>519</v>
      </c>
      <c r="C12" s="80" t="s">
        <v>520</v>
      </c>
      <c r="D12" s="80"/>
      <c r="E12" s="80"/>
      <c r="F12" s="80"/>
      <c r="G12" s="403"/>
      <c r="H12" s="404" t="s">
        <v>521</v>
      </c>
      <c r="I12" s="80" t="s">
        <v>522</v>
      </c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8.0" customHeight="1">
      <c r="A13" s="80"/>
      <c r="B13" s="80" t="s">
        <v>523</v>
      </c>
      <c r="C13" s="80" t="s">
        <v>524</v>
      </c>
      <c r="D13" s="80"/>
      <c r="E13" s="80"/>
      <c r="F13" s="80"/>
      <c r="G13" s="403"/>
      <c r="H13" s="404" t="s">
        <v>525</v>
      </c>
      <c r="I13" s="80" t="s">
        <v>526</v>
      </c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8.0" customHeight="1">
      <c r="A14" s="80"/>
      <c r="B14" s="80" t="s">
        <v>527</v>
      </c>
      <c r="C14" s="80" t="s">
        <v>528</v>
      </c>
      <c r="D14" s="80"/>
      <c r="E14" s="80"/>
      <c r="F14" s="80"/>
      <c r="G14" s="403"/>
      <c r="H14" s="404" t="s">
        <v>529</v>
      </c>
      <c r="I14" s="80" t="s">
        <v>530</v>
      </c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8.0" customHeight="1">
      <c r="A15" s="80"/>
      <c r="B15" s="80" t="s">
        <v>531</v>
      </c>
      <c r="C15" s="80" t="s">
        <v>532</v>
      </c>
      <c r="D15" s="80"/>
      <c r="E15" s="80"/>
      <c r="F15" s="80"/>
      <c r="G15" s="403"/>
      <c r="H15" s="404" t="s">
        <v>533</v>
      </c>
      <c r="I15" s="80" t="s">
        <v>534</v>
      </c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8.0" customHeight="1">
      <c r="A16" s="80"/>
      <c r="B16" s="80" t="s">
        <v>535</v>
      </c>
      <c r="C16" s="80" t="s">
        <v>536</v>
      </c>
      <c r="D16" s="80"/>
      <c r="E16" s="80"/>
      <c r="F16" s="80"/>
      <c r="G16" s="403"/>
      <c r="H16" s="404" t="s">
        <v>537</v>
      </c>
      <c r="I16" s="80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8.0" customHeight="1">
      <c r="A17" s="80"/>
      <c r="B17" s="80" t="s">
        <v>538</v>
      </c>
      <c r="C17" s="80" t="s">
        <v>539</v>
      </c>
      <c r="D17" s="80"/>
      <c r="E17" s="80"/>
      <c r="F17" s="80"/>
      <c r="G17" s="403"/>
      <c r="H17" s="404" t="s">
        <v>540</v>
      </c>
      <c r="I17" s="80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8.0" customHeight="1">
      <c r="A18" s="80"/>
      <c r="B18" s="80" t="s">
        <v>541</v>
      </c>
      <c r="C18" s="80" t="s">
        <v>542</v>
      </c>
      <c r="D18" s="80"/>
      <c r="E18" s="80"/>
      <c r="F18" s="80"/>
      <c r="G18" s="403"/>
      <c r="H18" s="404" t="s">
        <v>543</v>
      </c>
      <c r="I18" s="80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8.0" customHeight="1">
      <c r="A19" s="80"/>
      <c r="B19" s="80" t="s">
        <v>544</v>
      </c>
      <c r="C19" s="80" t="s">
        <v>545</v>
      </c>
      <c r="D19" s="80"/>
      <c r="E19" s="80"/>
      <c r="F19" s="80"/>
      <c r="G19" s="403"/>
      <c r="H19" s="404" t="s">
        <v>546</v>
      </c>
      <c r="I19" s="80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8.0" customHeight="1">
      <c r="A20" s="80"/>
      <c r="B20" s="80" t="s">
        <v>547</v>
      </c>
      <c r="C20" s="80"/>
      <c r="D20" s="80"/>
      <c r="E20" s="80"/>
      <c r="F20" s="80"/>
      <c r="G20" s="403"/>
      <c r="H20" s="404" t="s">
        <v>548</v>
      </c>
      <c r="I20" s="80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8.0" customHeight="1">
      <c r="A21" s="80"/>
      <c r="B21" s="80" t="s">
        <v>549</v>
      </c>
      <c r="C21" s="80"/>
      <c r="D21" s="80"/>
      <c r="E21" s="80"/>
      <c r="F21" s="80"/>
      <c r="G21" s="403"/>
      <c r="H21" s="404" t="s">
        <v>550</v>
      </c>
      <c r="I21" s="80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8.0" customHeight="1">
      <c r="A22" s="80"/>
      <c r="B22" s="80" t="s">
        <v>551</v>
      </c>
      <c r="C22" s="80"/>
      <c r="D22" s="80"/>
      <c r="E22" s="80"/>
      <c r="F22" s="80"/>
      <c r="G22" s="403"/>
      <c r="H22" s="404" t="s">
        <v>552</v>
      </c>
      <c r="I22" s="80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8.0" customHeight="1">
      <c r="A23" s="80"/>
      <c r="B23" s="80" t="s">
        <v>553</v>
      </c>
      <c r="C23" s="80"/>
      <c r="D23" s="80"/>
      <c r="E23" s="80"/>
      <c r="F23" s="80"/>
      <c r="G23" s="403"/>
      <c r="H23" s="404" t="s">
        <v>554</v>
      </c>
      <c r="I23" s="80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8.0" customHeight="1">
      <c r="A24" s="80"/>
      <c r="B24" s="80"/>
      <c r="C24" s="80"/>
      <c r="D24" s="80"/>
      <c r="E24" s="80"/>
      <c r="F24" s="80"/>
      <c r="G24" s="403"/>
      <c r="H24" s="404" t="s">
        <v>555</v>
      </c>
      <c r="I24" s="80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8.0" customHeight="1">
      <c r="A25" s="80"/>
      <c r="B25" s="80"/>
      <c r="C25" s="80"/>
      <c r="D25" s="80"/>
      <c r="E25" s="80"/>
      <c r="F25" s="80"/>
      <c r="G25" s="403"/>
      <c r="H25" s="404" t="s">
        <v>556</v>
      </c>
      <c r="I25" s="80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</row>
    <row r="26" ht="18.0" customHeight="1">
      <c r="A26" s="80"/>
      <c r="B26" s="80"/>
      <c r="C26" s="80"/>
      <c r="D26" s="80"/>
      <c r="E26" s="80"/>
      <c r="F26" s="80"/>
      <c r="G26" s="80"/>
      <c r="H26" s="80"/>
      <c r="I26" s="80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</row>
    <row r="27" ht="18.0" customHeight="1">
      <c r="A27" s="80"/>
      <c r="B27" s="80"/>
      <c r="C27" s="80"/>
      <c r="D27" s="80"/>
      <c r="E27" s="80"/>
      <c r="F27" s="80"/>
      <c r="G27" s="80"/>
      <c r="H27" s="80"/>
      <c r="I27" s="80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</row>
    <row r="28" ht="18.0" customHeight="1">
      <c r="A28" s="80"/>
      <c r="B28" s="80"/>
      <c r="C28" s="80"/>
      <c r="D28" s="80"/>
      <c r="E28" s="80"/>
      <c r="F28" s="80"/>
      <c r="G28" s="80"/>
      <c r="H28" s="80"/>
      <c r="I28" s="80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</row>
    <row r="29" ht="18.0" customHeight="1">
      <c r="A29" s="80"/>
      <c r="B29" s="80"/>
      <c r="C29" s="80"/>
      <c r="D29" s="80"/>
      <c r="E29" s="80"/>
      <c r="F29" s="80"/>
      <c r="G29" s="80"/>
      <c r="H29" s="80"/>
      <c r="I29" s="80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</row>
    <row r="30" ht="18.0" customHeight="1">
      <c r="A30" s="80"/>
      <c r="B30" s="80"/>
      <c r="C30" s="80"/>
      <c r="D30" s="80"/>
      <c r="E30" s="80"/>
      <c r="F30" s="80"/>
      <c r="G30" s="403"/>
      <c r="H30" s="80"/>
      <c r="I30" s="80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</row>
    <row r="31" ht="18.0" customHeight="1">
      <c r="A31" s="80"/>
      <c r="B31" s="80"/>
      <c r="C31" s="80"/>
      <c r="D31" s="80"/>
      <c r="E31" s="80"/>
      <c r="F31" s="80"/>
      <c r="G31" s="403"/>
      <c r="H31" s="80"/>
      <c r="I31" s="80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</row>
    <row r="32" ht="18.0" customHeight="1">
      <c r="A32" s="80"/>
      <c r="B32" s="80"/>
      <c r="C32" s="80"/>
      <c r="D32" s="80"/>
      <c r="E32" s="80"/>
      <c r="F32" s="80"/>
      <c r="G32" s="403"/>
      <c r="H32" s="80"/>
      <c r="I32" s="80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</row>
    <row r="33" ht="18.0" customHeight="1">
      <c r="A33" s="80"/>
      <c r="B33" s="80"/>
      <c r="C33" s="80"/>
      <c r="D33" s="80"/>
      <c r="E33" s="80"/>
      <c r="F33" s="80"/>
      <c r="G33" s="403"/>
      <c r="H33" s="80"/>
      <c r="I33" s="80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</row>
    <row r="34" ht="18.0" customHeight="1">
      <c r="A34" s="80"/>
      <c r="B34" s="80"/>
      <c r="C34" s="80"/>
      <c r="D34" s="80"/>
      <c r="E34" s="80"/>
      <c r="F34" s="80"/>
      <c r="G34" s="403"/>
      <c r="H34" s="80"/>
      <c r="I34" s="80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</row>
    <row r="35" ht="18.0" customHeight="1">
      <c r="A35" s="80"/>
      <c r="B35" s="80"/>
      <c r="C35" s="80"/>
      <c r="D35" s="80"/>
      <c r="E35" s="80"/>
      <c r="F35" s="80"/>
      <c r="G35" s="403"/>
      <c r="H35" s="80"/>
      <c r="I35" s="80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</row>
    <row r="36" ht="18.0" customHeight="1">
      <c r="A36" s="80"/>
      <c r="B36" s="80"/>
      <c r="C36" s="80"/>
      <c r="D36" s="80"/>
      <c r="E36" s="80"/>
      <c r="F36" s="80"/>
      <c r="G36" s="403"/>
      <c r="H36" s="80"/>
      <c r="I36" s="80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</row>
    <row r="37" ht="18.0" customHeight="1">
      <c r="A37" s="80"/>
      <c r="B37" s="80"/>
      <c r="C37" s="80"/>
      <c r="D37" s="80"/>
      <c r="E37" s="80"/>
      <c r="F37" s="80"/>
      <c r="G37" s="80"/>
      <c r="H37" s="80"/>
      <c r="I37" s="80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</row>
    <row r="38" ht="18.0" customHeight="1">
      <c r="A38" s="80"/>
      <c r="B38" s="80"/>
      <c r="C38" s="80"/>
      <c r="D38" s="80"/>
      <c r="E38" s="80"/>
      <c r="F38" s="80"/>
      <c r="G38" s="80"/>
      <c r="H38" s="80"/>
      <c r="I38" s="80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</row>
    <row r="39" ht="18.0" customHeight="1">
      <c r="A39" s="80"/>
      <c r="B39" s="80"/>
      <c r="C39" s="80"/>
      <c r="D39" s="80"/>
      <c r="E39" s="80"/>
      <c r="F39" s="80"/>
      <c r="G39" s="80"/>
      <c r="H39" s="80"/>
      <c r="I39" s="80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</row>
    <row r="40" ht="18.0" customHeight="1">
      <c r="A40" s="80"/>
      <c r="B40" s="80"/>
      <c r="C40" s="80"/>
      <c r="D40" s="80"/>
      <c r="E40" s="80"/>
      <c r="F40" s="80"/>
      <c r="G40" s="80"/>
      <c r="H40" s="80"/>
      <c r="I40" s="80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</row>
    <row r="41" ht="18.0" customHeight="1">
      <c r="A41" s="80"/>
      <c r="B41" s="80"/>
      <c r="C41" s="80"/>
      <c r="D41" s="80"/>
      <c r="E41" s="80"/>
      <c r="F41" s="80"/>
      <c r="G41" s="80"/>
      <c r="H41" s="80"/>
      <c r="I41" s="80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</row>
    <row r="42" ht="18.0" customHeight="1">
      <c r="A42" s="80"/>
      <c r="B42" s="80"/>
      <c r="C42" s="80"/>
      <c r="D42" s="80"/>
      <c r="E42" s="80"/>
      <c r="F42" s="80"/>
      <c r="G42" s="80"/>
      <c r="H42" s="80"/>
      <c r="I42" s="80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</row>
    <row r="43" ht="18.0" customHeight="1">
      <c r="A43" s="80"/>
      <c r="B43" s="80"/>
      <c r="C43" s="80"/>
      <c r="D43" s="80"/>
      <c r="E43" s="80"/>
      <c r="F43" s="80"/>
      <c r="G43" s="80"/>
      <c r="H43" s="80"/>
      <c r="I43" s="80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</row>
    <row r="44" ht="18.0" customHeight="1">
      <c r="A44" s="80"/>
      <c r="B44" s="80"/>
      <c r="C44" s="80"/>
      <c r="D44" s="80"/>
      <c r="E44" s="80"/>
      <c r="F44" s="80"/>
      <c r="G44" s="80"/>
      <c r="H44" s="80"/>
      <c r="I44" s="80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</row>
    <row r="45" ht="18.0" customHeight="1">
      <c r="A45" s="80"/>
      <c r="B45" s="80"/>
      <c r="C45" s="80"/>
      <c r="D45" s="80"/>
      <c r="E45" s="80"/>
      <c r="F45" s="80"/>
      <c r="G45" s="80"/>
      <c r="H45" s="80"/>
      <c r="I45" s="80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</row>
    <row r="46" ht="18.0" customHeight="1">
      <c r="A46" s="80"/>
      <c r="B46" s="80"/>
      <c r="C46" s="80"/>
      <c r="D46" s="80"/>
      <c r="E46" s="80"/>
      <c r="F46" s="80"/>
      <c r="G46" s="80"/>
      <c r="H46" s="80"/>
      <c r="I46" s="80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</row>
    <row r="47" ht="18.0" customHeight="1">
      <c r="A47" s="80"/>
      <c r="B47" s="80"/>
      <c r="C47" s="80"/>
      <c r="D47" s="80"/>
      <c r="E47" s="80"/>
      <c r="F47" s="80"/>
      <c r="G47" s="80"/>
      <c r="H47" s="80"/>
      <c r="I47" s="80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</row>
    <row r="48" ht="18.0" customHeight="1">
      <c r="A48" s="80"/>
      <c r="B48" s="80"/>
      <c r="C48" s="80"/>
      <c r="D48" s="80"/>
      <c r="E48" s="80"/>
      <c r="F48" s="80"/>
      <c r="G48" s="80"/>
      <c r="H48" s="80"/>
      <c r="I48" s="80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</row>
    <row r="49" ht="18.0" customHeight="1">
      <c r="A49" s="80"/>
      <c r="B49" s="80"/>
      <c r="C49" s="80"/>
      <c r="D49" s="80"/>
      <c r="E49" s="80"/>
      <c r="F49" s="80"/>
      <c r="G49" s="80"/>
      <c r="H49" s="80"/>
      <c r="I49" s="80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</row>
    <row r="50" ht="18.0" customHeight="1">
      <c r="A50" s="80"/>
      <c r="B50" s="80"/>
      <c r="C50" s="80"/>
      <c r="D50" s="80"/>
      <c r="E50" s="80"/>
      <c r="F50" s="80"/>
      <c r="G50" s="80"/>
      <c r="H50" s="80"/>
      <c r="I50" s="80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</row>
    <row r="51" ht="18.0" customHeight="1">
      <c r="A51" s="80"/>
      <c r="B51" s="80"/>
      <c r="C51" s="80"/>
      <c r="D51" s="80"/>
      <c r="E51" s="80"/>
      <c r="F51" s="80"/>
      <c r="G51" s="80"/>
      <c r="H51" s="80"/>
      <c r="I51" s="80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</row>
    <row r="52" ht="18.0" customHeight="1">
      <c r="A52" s="80"/>
      <c r="B52" s="80"/>
      <c r="C52" s="80"/>
      <c r="D52" s="80"/>
      <c r="E52" s="80"/>
      <c r="F52" s="80"/>
      <c r="G52" s="80"/>
      <c r="H52" s="80"/>
      <c r="I52" s="80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</row>
    <row r="53" ht="18.0" customHeight="1">
      <c r="A53" s="80"/>
      <c r="B53" s="80"/>
      <c r="C53" s="80"/>
      <c r="D53" s="80"/>
      <c r="E53" s="80"/>
      <c r="F53" s="80"/>
      <c r="G53" s="80"/>
      <c r="H53" s="80"/>
      <c r="I53" s="80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</row>
    <row r="54" ht="18.0" customHeight="1">
      <c r="A54" s="80"/>
      <c r="B54" s="80"/>
      <c r="C54" s="80"/>
      <c r="D54" s="80"/>
      <c r="E54" s="80"/>
      <c r="F54" s="80"/>
      <c r="G54" s="80"/>
      <c r="H54" s="80"/>
      <c r="I54" s="80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</row>
    <row r="55" ht="18.0" customHeight="1">
      <c r="A55" s="80"/>
      <c r="B55" s="80"/>
      <c r="C55" s="80"/>
      <c r="D55" s="80"/>
      <c r="E55" s="80"/>
      <c r="F55" s="80"/>
      <c r="G55" s="80"/>
      <c r="H55" s="80"/>
      <c r="I55" s="80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</row>
    <row r="56" ht="18.0" customHeight="1">
      <c r="A56" s="80"/>
      <c r="B56" s="80"/>
      <c r="C56" s="80"/>
      <c r="D56" s="80"/>
      <c r="E56" s="80"/>
      <c r="F56" s="80"/>
      <c r="G56" s="80"/>
      <c r="H56" s="80"/>
      <c r="I56" s="80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</row>
    <row r="57" ht="18.0" customHeight="1">
      <c r="A57" s="80"/>
      <c r="B57" s="80"/>
      <c r="C57" s="80"/>
      <c r="D57" s="80"/>
      <c r="E57" s="80"/>
      <c r="F57" s="80"/>
      <c r="G57" s="80"/>
      <c r="H57" s="80"/>
      <c r="I57" s="80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</row>
    <row r="58" ht="18.0" customHeight="1">
      <c r="A58" s="80"/>
      <c r="B58" s="80"/>
      <c r="C58" s="80"/>
      <c r="D58" s="80"/>
      <c r="E58" s="80"/>
      <c r="F58" s="80"/>
      <c r="G58" s="80"/>
      <c r="H58" s="80"/>
      <c r="I58" s="80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</row>
    <row r="59" ht="18.0" customHeight="1">
      <c r="A59" s="80"/>
      <c r="B59" s="80"/>
      <c r="C59" s="80"/>
      <c r="D59" s="80"/>
      <c r="E59" s="80"/>
      <c r="F59" s="80"/>
      <c r="G59" s="80"/>
      <c r="H59" s="80"/>
      <c r="I59" s="80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</row>
    <row r="60" ht="18.0" customHeight="1">
      <c r="A60" s="80"/>
      <c r="B60" s="80"/>
      <c r="C60" s="80"/>
      <c r="D60" s="80"/>
      <c r="E60" s="80"/>
      <c r="F60" s="80"/>
      <c r="G60" s="80"/>
      <c r="H60" s="80"/>
      <c r="I60" s="80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</row>
    <row r="61" ht="18.0" customHeight="1">
      <c r="A61" s="80"/>
      <c r="B61" s="80"/>
      <c r="C61" s="80"/>
      <c r="D61" s="80"/>
      <c r="E61" s="80"/>
      <c r="F61" s="80"/>
      <c r="G61" s="80"/>
      <c r="H61" s="80"/>
      <c r="I61" s="80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</row>
    <row r="62" ht="18.0" customHeight="1">
      <c r="A62" s="80"/>
      <c r="B62" s="80"/>
      <c r="C62" s="80"/>
      <c r="D62" s="80"/>
      <c r="E62" s="80"/>
      <c r="F62" s="80"/>
      <c r="G62" s="80"/>
      <c r="H62" s="80"/>
      <c r="I62" s="80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</row>
    <row r="63" ht="18.0" customHeight="1">
      <c r="A63" s="80"/>
      <c r="B63" s="80"/>
      <c r="C63" s="80"/>
      <c r="D63" s="80"/>
      <c r="E63" s="80"/>
      <c r="F63" s="80"/>
      <c r="G63" s="80"/>
      <c r="H63" s="80"/>
      <c r="I63" s="80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</row>
    <row r="64" ht="18.0" customHeight="1">
      <c r="A64" s="80"/>
      <c r="B64" s="80"/>
      <c r="C64" s="80"/>
      <c r="D64" s="80"/>
      <c r="E64" s="80"/>
      <c r="F64" s="80"/>
      <c r="G64" s="80"/>
      <c r="H64" s="80"/>
      <c r="I64" s="80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</row>
    <row r="65" ht="18.0" customHeight="1">
      <c r="A65" s="80"/>
      <c r="B65" s="80"/>
      <c r="C65" s="80"/>
      <c r="D65" s="80"/>
      <c r="E65" s="80"/>
      <c r="F65" s="80"/>
      <c r="G65" s="80"/>
      <c r="H65" s="80"/>
      <c r="I65" s="80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</row>
    <row r="66" ht="18.0" customHeight="1">
      <c r="A66" s="80"/>
      <c r="B66" s="80"/>
      <c r="C66" s="80"/>
      <c r="D66" s="80"/>
      <c r="E66" s="80"/>
      <c r="F66" s="80"/>
      <c r="G66" s="80"/>
      <c r="H66" s="80"/>
      <c r="I66" s="80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</row>
    <row r="67" ht="18.0" customHeight="1">
      <c r="A67" s="80"/>
      <c r="B67" s="80"/>
      <c r="C67" s="80"/>
      <c r="D67" s="80"/>
      <c r="E67" s="80"/>
      <c r="F67" s="80"/>
      <c r="G67" s="80"/>
      <c r="H67" s="80"/>
      <c r="I67" s="80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</row>
    <row r="68" ht="18.0" customHeight="1">
      <c r="A68" s="80"/>
      <c r="B68" s="80"/>
      <c r="C68" s="80"/>
      <c r="D68" s="80"/>
      <c r="E68" s="80"/>
      <c r="F68" s="80"/>
      <c r="G68" s="80"/>
      <c r="H68" s="80"/>
      <c r="I68" s="80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</row>
    <row r="69" ht="18.0" customHeight="1">
      <c r="A69" s="80"/>
      <c r="B69" s="80"/>
      <c r="C69" s="80"/>
      <c r="D69" s="80"/>
      <c r="E69" s="80"/>
      <c r="F69" s="80"/>
      <c r="G69" s="80"/>
      <c r="H69" s="80"/>
      <c r="I69" s="80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</row>
    <row r="70" ht="18.0" customHeight="1">
      <c r="A70" s="80"/>
      <c r="B70" s="80"/>
      <c r="C70" s="80"/>
      <c r="D70" s="80"/>
      <c r="E70" s="80"/>
      <c r="F70" s="80"/>
      <c r="G70" s="80"/>
      <c r="H70" s="80"/>
      <c r="I70" s="80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</row>
    <row r="71" ht="18.0" customHeight="1">
      <c r="A71" s="80"/>
      <c r="B71" s="80"/>
      <c r="C71" s="80"/>
      <c r="D71" s="80"/>
      <c r="E71" s="80"/>
      <c r="F71" s="80"/>
      <c r="G71" s="80"/>
      <c r="H71" s="80"/>
      <c r="I71" s="80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</row>
    <row r="72" ht="18.0" customHeight="1">
      <c r="A72" s="80"/>
      <c r="B72" s="80"/>
      <c r="C72" s="80"/>
      <c r="D72" s="80"/>
      <c r="E72" s="80"/>
      <c r="F72" s="80"/>
      <c r="G72" s="80"/>
      <c r="H72" s="80"/>
      <c r="I72" s="80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</row>
    <row r="73" ht="18.0" customHeight="1">
      <c r="A73" s="80"/>
      <c r="B73" s="80"/>
      <c r="C73" s="80"/>
      <c r="D73" s="80"/>
      <c r="E73" s="80"/>
      <c r="F73" s="80"/>
      <c r="G73" s="80"/>
      <c r="H73" s="80"/>
      <c r="I73" s="80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</row>
    <row r="74" ht="18.0" customHeight="1">
      <c r="A74" s="80"/>
      <c r="B74" s="80"/>
      <c r="C74" s="80"/>
      <c r="D74" s="80"/>
      <c r="E74" s="80"/>
      <c r="F74" s="80"/>
      <c r="G74" s="80"/>
      <c r="H74" s="80"/>
      <c r="I74" s="80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</row>
    <row r="75" ht="18.0" customHeight="1">
      <c r="A75" s="80"/>
      <c r="B75" s="80"/>
      <c r="C75" s="80"/>
      <c r="D75" s="80"/>
      <c r="E75" s="80"/>
      <c r="F75" s="80"/>
      <c r="G75" s="80"/>
      <c r="H75" s="80"/>
      <c r="I75" s="80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</row>
    <row r="76" ht="18.0" customHeight="1">
      <c r="A76" s="80"/>
      <c r="B76" s="80"/>
      <c r="C76" s="80"/>
      <c r="D76" s="80"/>
      <c r="E76" s="80"/>
      <c r="F76" s="80"/>
      <c r="G76" s="80"/>
      <c r="H76" s="80"/>
      <c r="I76" s="80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</row>
    <row r="77" ht="18.0" customHeight="1">
      <c r="A77" s="80"/>
      <c r="B77" s="80"/>
      <c r="C77" s="80"/>
      <c r="D77" s="80"/>
      <c r="E77" s="80"/>
      <c r="F77" s="80"/>
      <c r="G77" s="80"/>
      <c r="H77" s="80"/>
      <c r="I77" s="80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</row>
    <row r="78" ht="18.0" customHeight="1">
      <c r="A78" s="80"/>
      <c r="B78" s="80"/>
      <c r="C78" s="80"/>
      <c r="D78" s="80"/>
      <c r="E78" s="80"/>
      <c r="F78" s="80"/>
      <c r="G78" s="80"/>
      <c r="H78" s="80"/>
      <c r="I78" s="80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</row>
    <row r="79" ht="18.0" customHeight="1">
      <c r="A79" s="80"/>
      <c r="B79" s="80"/>
      <c r="C79" s="80"/>
      <c r="D79" s="80"/>
      <c r="E79" s="80"/>
      <c r="F79" s="80"/>
      <c r="G79" s="80"/>
      <c r="H79" s="80"/>
      <c r="I79" s="80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</row>
    <row r="80" ht="18.0" customHeight="1">
      <c r="A80" s="80"/>
      <c r="B80" s="80"/>
      <c r="C80" s="80"/>
      <c r="D80" s="80"/>
      <c r="E80" s="80"/>
      <c r="F80" s="80"/>
      <c r="G80" s="80"/>
      <c r="H80" s="80"/>
      <c r="I80" s="80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</row>
    <row r="81" ht="18.0" customHeight="1">
      <c r="A81" s="80"/>
      <c r="B81" s="80"/>
      <c r="C81" s="80"/>
      <c r="D81" s="80"/>
      <c r="E81" s="80"/>
      <c r="F81" s="80"/>
      <c r="G81" s="80"/>
      <c r="H81" s="80"/>
      <c r="I81" s="80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</row>
    <row r="82" ht="18.0" customHeight="1">
      <c r="A82" s="80"/>
      <c r="B82" s="80"/>
      <c r="C82" s="80"/>
      <c r="D82" s="80"/>
      <c r="E82" s="80"/>
      <c r="F82" s="80"/>
      <c r="G82" s="80"/>
      <c r="H82" s="80"/>
      <c r="I82" s="80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</row>
    <row r="83" ht="18.0" customHeight="1">
      <c r="A83" s="80"/>
      <c r="B83" s="80"/>
      <c r="C83" s="80"/>
      <c r="D83" s="80"/>
      <c r="E83" s="80"/>
      <c r="F83" s="80"/>
      <c r="G83" s="80"/>
      <c r="H83" s="80"/>
      <c r="I83" s="80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</row>
    <row r="84" ht="18.0" customHeight="1">
      <c r="A84" s="80"/>
      <c r="B84" s="80"/>
      <c r="C84" s="80"/>
      <c r="D84" s="80"/>
      <c r="E84" s="80"/>
      <c r="F84" s="80"/>
      <c r="G84" s="80"/>
      <c r="H84" s="80"/>
      <c r="I84" s="80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</row>
    <row r="85" ht="18.0" customHeight="1">
      <c r="A85" s="80"/>
      <c r="B85" s="80"/>
      <c r="C85" s="80"/>
      <c r="D85" s="80"/>
      <c r="E85" s="80"/>
      <c r="F85" s="80"/>
      <c r="G85" s="80"/>
      <c r="H85" s="80"/>
      <c r="I85" s="80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</row>
    <row r="86" ht="18.0" customHeight="1">
      <c r="A86" s="80"/>
      <c r="B86" s="80"/>
      <c r="C86" s="80"/>
      <c r="D86" s="80"/>
      <c r="E86" s="80"/>
      <c r="F86" s="80"/>
      <c r="G86" s="80"/>
      <c r="H86" s="80"/>
      <c r="I86" s="80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</row>
    <row r="87" ht="18.0" customHeight="1">
      <c r="A87" s="80"/>
      <c r="B87" s="80"/>
      <c r="C87" s="80"/>
      <c r="D87" s="80"/>
      <c r="E87" s="80"/>
      <c r="F87" s="80"/>
      <c r="G87" s="80"/>
      <c r="H87" s="80"/>
      <c r="I87" s="80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</row>
    <row r="88" ht="18.0" customHeight="1">
      <c r="A88" s="80"/>
      <c r="B88" s="80"/>
      <c r="C88" s="80"/>
      <c r="D88" s="80"/>
      <c r="E88" s="80"/>
      <c r="F88" s="80"/>
      <c r="G88" s="80"/>
      <c r="H88" s="80"/>
      <c r="I88" s="80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</row>
    <row r="89" ht="18.0" customHeight="1">
      <c r="A89" s="80"/>
      <c r="B89" s="80"/>
      <c r="C89" s="80"/>
      <c r="D89" s="80"/>
      <c r="E89" s="80"/>
      <c r="F89" s="80"/>
      <c r="G89" s="80"/>
      <c r="H89" s="80"/>
      <c r="I89" s="80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</row>
    <row r="90" ht="18.0" customHeight="1">
      <c r="A90" s="80"/>
      <c r="B90" s="80"/>
      <c r="C90" s="80"/>
      <c r="D90" s="80"/>
      <c r="E90" s="80"/>
      <c r="F90" s="80"/>
      <c r="G90" s="80"/>
      <c r="H90" s="80"/>
      <c r="I90" s="80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</row>
    <row r="91" ht="18.0" customHeight="1">
      <c r="A91" s="80"/>
      <c r="B91" s="80"/>
      <c r="C91" s="80"/>
      <c r="D91" s="80"/>
      <c r="E91" s="80"/>
      <c r="F91" s="80"/>
      <c r="G91" s="80"/>
      <c r="H91" s="80"/>
      <c r="I91" s="80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</row>
    <row r="92" ht="18.0" customHeight="1">
      <c r="A92" s="80"/>
      <c r="B92" s="80"/>
      <c r="C92" s="80"/>
      <c r="D92" s="80"/>
      <c r="E92" s="80"/>
      <c r="F92" s="80"/>
      <c r="G92" s="80"/>
      <c r="H92" s="80"/>
      <c r="I92" s="80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</row>
    <row r="93" ht="18.0" customHeight="1">
      <c r="A93" s="80"/>
      <c r="B93" s="80"/>
      <c r="C93" s="80"/>
      <c r="D93" s="80"/>
      <c r="E93" s="80"/>
      <c r="F93" s="80"/>
      <c r="G93" s="80"/>
      <c r="H93" s="80"/>
      <c r="I93" s="80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</row>
    <row r="94" ht="18.0" customHeight="1">
      <c r="A94" s="80"/>
      <c r="B94" s="80"/>
      <c r="C94" s="80"/>
      <c r="D94" s="80"/>
      <c r="E94" s="80"/>
      <c r="F94" s="80"/>
      <c r="G94" s="80"/>
      <c r="H94" s="80"/>
      <c r="I94" s="80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</row>
    <row r="95" ht="18.0" customHeight="1">
      <c r="A95" s="80"/>
      <c r="B95" s="80"/>
      <c r="C95" s="80"/>
      <c r="D95" s="80"/>
      <c r="E95" s="80"/>
      <c r="F95" s="80"/>
      <c r="G95" s="80"/>
      <c r="H95" s="80"/>
      <c r="I95" s="80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</row>
    <row r="96" ht="18.0" customHeight="1">
      <c r="A96" s="80"/>
      <c r="B96" s="80"/>
      <c r="C96" s="80"/>
      <c r="D96" s="80"/>
      <c r="E96" s="80"/>
      <c r="F96" s="80"/>
      <c r="G96" s="80"/>
      <c r="H96" s="80"/>
      <c r="I96" s="80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</row>
    <row r="97" ht="18.0" customHeight="1">
      <c r="A97" s="80"/>
      <c r="B97" s="80"/>
      <c r="C97" s="80"/>
      <c r="D97" s="80"/>
      <c r="E97" s="80"/>
      <c r="F97" s="80"/>
      <c r="G97" s="80"/>
      <c r="H97" s="80"/>
      <c r="I97" s="80"/>
      <c r="J97" s="48"/>
      <c r="K97" s="48"/>
      <c r="L97" s="48"/>
      <c r="M97" s="48"/>
      <c r="N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  <c r="Z97" s="48"/>
    </row>
    <row r="98" ht="18.0" customHeight="1">
      <c r="A98" s="80"/>
      <c r="B98" s="80"/>
      <c r="C98" s="80"/>
      <c r="D98" s="80"/>
      <c r="E98" s="80"/>
      <c r="F98" s="80"/>
      <c r="G98" s="80"/>
      <c r="H98" s="80"/>
      <c r="I98" s="80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</row>
    <row r="99" ht="18.0" customHeight="1">
      <c r="A99" s="80"/>
      <c r="B99" s="80"/>
      <c r="C99" s="80"/>
      <c r="D99" s="80"/>
      <c r="E99" s="80"/>
      <c r="F99" s="80"/>
      <c r="G99" s="80"/>
      <c r="H99" s="80"/>
      <c r="I99" s="80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</row>
    <row r="100" ht="18.0" customHeight="1">
      <c r="A100" s="80"/>
      <c r="B100" s="80"/>
      <c r="C100" s="80"/>
      <c r="D100" s="80"/>
      <c r="E100" s="80"/>
      <c r="F100" s="80"/>
      <c r="G100" s="80"/>
      <c r="H100" s="80"/>
      <c r="I100" s="80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</row>
    <row r="101" ht="18.0" customHeight="1">
      <c r="A101" s="80"/>
      <c r="B101" s="80"/>
      <c r="C101" s="80"/>
      <c r="D101" s="80"/>
      <c r="E101" s="80"/>
      <c r="F101" s="80"/>
      <c r="G101" s="80"/>
      <c r="H101" s="80"/>
      <c r="I101" s="80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</row>
    <row r="102" ht="18.0" customHeight="1">
      <c r="A102" s="80"/>
      <c r="B102" s="80"/>
      <c r="C102" s="80"/>
      <c r="D102" s="80"/>
      <c r="E102" s="80"/>
      <c r="F102" s="80"/>
      <c r="G102" s="80"/>
      <c r="H102" s="80"/>
      <c r="I102" s="80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</row>
    <row r="103" ht="18.0" customHeight="1">
      <c r="A103" s="80"/>
      <c r="B103" s="80"/>
      <c r="C103" s="80"/>
      <c r="D103" s="80"/>
      <c r="E103" s="80"/>
      <c r="F103" s="80"/>
      <c r="G103" s="80"/>
      <c r="H103" s="80"/>
      <c r="I103" s="80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</row>
    <row r="104" ht="18.0" customHeight="1">
      <c r="A104" s="80"/>
      <c r="B104" s="80"/>
      <c r="C104" s="80"/>
      <c r="D104" s="80"/>
      <c r="E104" s="80"/>
      <c r="F104" s="80"/>
      <c r="G104" s="80"/>
      <c r="H104" s="80"/>
      <c r="I104" s="80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</row>
    <row r="105" ht="18.0" customHeight="1">
      <c r="A105" s="80"/>
      <c r="B105" s="80"/>
      <c r="C105" s="80"/>
      <c r="D105" s="80"/>
      <c r="E105" s="80"/>
      <c r="F105" s="80"/>
      <c r="G105" s="80"/>
      <c r="H105" s="80"/>
      <c r="I105" s="80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</row>
    <row r="106" ht="18.0" customHeight="1">
      <c r="A106" s="80"/>
      <c r="B106" s="80"/>
      <c r="C106" s="80"/>
      <c r="D106" s="80"/>
      <c r="E106" s="80"/>
      <c r="F106" s="80"/>
      <c r="G106" s="80"/>
      <c r="H106" s="80"/>
      <c r="I106" s="80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</row>
    <row r="107" ht="18.0" customHeight="1">
      <c r="A107" s="80"/>
      <c r="B107" s="80"/>
      <c r="C107" s="80"/>
      <c r="D107" s="80"/>
      <c r="E107" s="80"/>
      <c r="F107" s="80"/>
      <c r="G107" s="80"/>
      <c r="H107" s="80"/>
      <c r="I107" s="80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</row>
    <row r="108" ht="18.0" customHeight="1">
      <c r="A108" s="80"/>
      <c r="B108" s="80"/>
      <c r="C108" s="80"/>
      <c r="D108" s="80"/>
      <c r="E108" s="80"/>
      <c r="F108" s="80"/>
      <c r="G108" s="80"/>
      <c r="H108" s="80"/>
      <c r="I108" s="80"/>
      <c r="J108" s="48"/>
      <c r="K108" s="4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</row>
    <row r="109" ht="18.0" customHeight="1">
      <c r="A109" s="80"/>
      <c r="B109" s="80"/>
      <c r="C109" s="80"/>
      <c r="D109" s="80"/>
      <c r="E109" s="80"/>
      <c r="F109" s="80"/>
      <c r="G109" s="80"/>
      <c r="H109" s="80"/>
      <c r="I109" s="80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</row>
    <row r="110" ht="18.0" customHeight="1">
      <c r="A110" s="80"/>
      <c r="B110" s="80"/>
      <c r="C110" s="80"/>
      <c r="D110" s="80"/>
      <c r="E110" s="80"/>
      <c r="F110" s="80"/>
      <c r="G110" s="80"/>
      <c r="H110" s="80"/>
      <c r="I110" s="80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</row>
    <row r="111" ht="18.0" customHeight="1">
      <c r="A111" s="80"/>
      <c r="B111" s="80"/>
      <c r="C111" s="80"/>
      <c r="D111" s="80"/>
      <c r="E111" s="80"/>
      <c r="F111" s="80"/>
      <c r="G111" s="80"/>
      <c r="H111" s="80"/>
      <c r="I111" s="80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</row>
    <row r="112" ht="18.0" customHeight="1">
      <c r="A112" s="80"/>
      <c r="B112" s="80"/>
      <c r="C112" s="80"/>
      <c r="D112" s="80"/>
      <c r="E112" s="80"/>
      <c r="F112" s="80"/>
      <c r="G112" s="80"/>
      <c r="H112" s="80"/>
      <c r="I112" s="80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</row>
    <row r="113" ht="18.0" customHeight="1">
      <c r="A113" s="80"/>
      <c r="B113" s="80"/>
      <c r="C113" s="80"/>
      <c r="D113" s="80"/>
      <c r="E113" s="80"/>
      <c r="F113" s="80"/>
      <c r="G113" s="80"/>
      <c r="H113" s="80"/>
      <c r="I113" s="80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</row>
    <row r="114" ht="18.0" customHeight="1">
      <c r="A114" s="80"/>
      <c r="B114" s="80"/>
      <c r="C114" s="80"/>
      <c r="D114" s="80"/>
      <c r="E114" s="80"/>
      <c r="F114" s="80"/>
      <c r="G114" s="80"/>
      <c r="H114" s="80"/>
      <c r="I114" s="80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</row>
    <row r="115" ht="18.0" customHeight="1">
      <c r="A115" s="80"/>
      <c r="B115" s="80"/>
      <c r="C115" s="80"/>
      <c r="D115" s="80"/>
      <c r="E115" s="80"/>
      <c r="F115" s="80"/>
      <c r="G115" s="80"/>
      <c r="H115" s="80"/>
      <c r="I115" s="80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</row>
    <row r="116" ht="18.0" customHeight="1">
      <c r="A116" s="80"/>
      <c r="B116" s="80"/>
      <c r="C116" s="80"/>
      <c r="D116" s="80"/>
      <c r="E116" s="80"/>
      <c r="F116" s="80"/>
      <c r="G116" s="80"/>
      <c r="H116" s="80"/>
      <c r="I116" s="80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</row>
    <row r="117" ht="18.0" customHeight="1">
      <c r="A117" s="80"/>
      <c r="B117" s="80"/>
      <c r="C117" s="80"/>
      <c r="D117" s="80"/>
      <c r="E117" s="80"/>
      <c r="F117" s="80"/>
      <c r="G117" s="80"/>
      <c r="H117" s="80"/>
      <c r="I117" s="80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</row>
    <row r="118" ht="18.0" customHeight="1">
      <c r="A118" s="80"/>
      <c r="B118" s="80"/>
      <c r="C118" s="80"/>
      <c r="D118" s="80"/>
      <c r="E118" s="80"/>
      <c r="F118" s="80"/>
      <c r="G118" s="80"/>
      <c r="H118" s="80"/>
      <c r="I118" s="80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</row>
    <row r="119" ht="18.0" customHeight="1">
      <c r="A119" s="80"/>
      <c r="B119" s="80"/>
      <c r="C119" s="80"/>
      <c r="D119" s="80"/>
      <c r="E119" s="80"/>
      <c r="F119" s="80"/>
      <c r="G119" s="80"/>
      <c r="H119" s="80"/>
      <c r="I119" s="80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</row>
    <row r="120" ht="18.0" customHeight="1">
      <c r="A120" s="80"/>
      <c r="B120" s="80"/>
      <c r="C120" s="80"/>
      <c r="D120" s="80"/>
      <c r="E120" s="80"/>
      <c r="F120" s="80"/>
      <c r="G120" s="80"/>
      <c r="H120" s="80"/>
      <c r="I120" s="80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</row>
    <row r="121" ht="18.0" customHeight="1">
      <c r="A121" s="80"/>
      <c r="B121" s="80"/>
      <c r="C121" s="80"/>
      <c r="D121" s="80"/>
      <c r="E121" s="80"/>
      <c r="F121" s="80"/>
      <c r="G121" s="80"/>
      <c r="H121" s="80"/>
      <c r="I121" s="80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</row>
    <row r="122" ht="18.0" customHeight="1">
      <c r="A122" s="80"/>
      <c r="B122" s="80"/>
      <c r="C122" s="80"/>
      <c r="D122" s="80"/>
      <c r="E122" s="80"/>
      <c r="F122" s="80"/>
      <c r="G122" s="80"/>
      <c r="H122" s="80"/>
      <c r="I122" s="80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</row>
    <row r="123" ht="18.0" customHeight="1">
      <c r="A123" s="80"/>
      <c r="B123" s="80"/>
      <c r="C123" s="80"/>
      <c r="D123" s="80"/>
      <c r="E123" s="80"/>
      <c r="F123" s="80"/>
      <c r="G123" s="80"/>
      <c r="H123" s="80"/>
      <c r="I123" s="80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</row>
    <row r="124" ht="18.0" customHeight="1">
      <c r="A124" s="80"/>
      <c r="B124" s="80"/>
      <c r="C124" s="80"/>
      <c r="D124" s="80"/>
      <c r="E124" s="80"/>
      <c r="F124" s="80"/>
      <c r="G124" s="80"/>
      <c r="H124" s="80"/>
      <c r="I124" s="80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</row>
    <row r="125" ht="18.0" customHeight="1">
      <c r="A125" s="80"/>
      <c r="B125" s="80"/>
      <c r="C125" s="80"/>
      <c r="D125" s="80"/>
      <c r="E125" s="80"/>
      <c r="F125" s="80"/>
      <c r="G125" s="80"/>
      <c r="H125" s="80"/>
      <c r="I125" s="80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</row>
    <row r="126" ht="18.0" customHeight="1">
      <c r="A126" s="80"/>
      <c r="B126" s="80"/>
      <c r="C126" s="80"/>
      <c r="D126" s="80"/>
      <c r="E126" s="80"/>
      <c r="F126" s="80"/>
      <c r="G126" s="80"/>
      <c r="H126" s="80"/>
      <c r="I126" s="80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</row>
    <row r="127" ht="18.0" customHeight="1">
      <c r="A127" s="80"/>
      <c r="B127" s="80"/>
      <c r="C127" s="80"/>
      <c r="D127" s="80"/>
      <c r="E127" s="80"/>
      <c r="F127" s="80"/>
      <c r="G127" s="80"/>
      <c r="H127" s="80"/>
      <c r="I127" s="80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</row>
    <row r="128" ht="18.0" customHeight="1">
      <c r="A128" s="80"/>
      <c r="B128" s="80"/>
      <c r="C128" s="80"/>
      <c r="D128" s="80"/>
      <c r="E128" s="80"/>
      <c r="F128" s="80"/>
      <c r="G128" s="80"/>
      <c r="H128" s="80"/>
      <c r="I128" s="80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</row>
    <row r="129" ht="18.0" customHeight="1">
      <c r="A129" s="80"/>
      <c r="B129" s="80"/>
      <c r="C129" s="80"/>
      <c r="D129" s="80"/>
      <c r="E129" s="80"/>
      <c r="F129" s="80"/>
      <c r="G129" s="80"/>
      <c r="H129" s="80"/>
      <c r="I129" s="80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</row>
    <row r="130" ht="18.0" customHeight="1">
      <c r="A130" s="80"/>
      <c r="B130" s="80"/>
      <c r="C130" s="80"/>
      <c r="D130" s="80"/>
      <c r="E130" s="80"/>
      <c r="F130" s="80"/>
      <c r="G130" s="80"/>
      <c r="H130" s="80"/>
      <c r="I130" s="80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</row>
    <row r="131" ht="18.0" customHeight="1">
      <c r="A131" s="80"/>
      <c r="B131" s="80"/>
      <c r="C131" s="80"/>
      <c r="D131" s="80"/>
      <c r="E131" s="80"/>
      <c r="F131" s="80"/>
      <c r="G131" s="80"/>
      <c r="H131" s="80"/>
      <c r="I131" s="80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</row>
    <row r="132" ht="18.0" customHeight="1">
      <c r="A132" s="80"/>
      <c r="B132" s="80"/>
      <c r="C132" s="80"/>
      <c r="D132" s="80"/>
      <c r="E132" s="80"/>
      <c r="F132" s="80"/>
      <c r="G132" s="80"/>
      <c r="H132" s="80"/>
      <c r="I132" s="80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</row>
    <row r="133" ht="18.0" customHeight="1">
      <c r="A133" s="80"/>
      <c r="B133" s="80"/>
      <c r="C133" s="80"/>
      <c r="D133" s="80"/>
      <c r="E133" s="80"/>
      <c r="F133" s="80"/>
      <c r="G133" s="80"/>
      <c r="H133" s="80"/>
      <c r="I133" s="80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</row>
    <row r="134" ht="18.0" customHeight="1">
      <c r="A134" s="80"/>
      <c r="B134" s="80"/>
      <c r="C134" s="80"/>
      <c r="D134" s="80"/>
      <c r="E134" s="80"/>
      <c r="F134" s="80"/>
      <c r="G134" s="80"/>
      <c r="H134" s="80"/>
      <c r="I134" s="80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</row>
    <row r="135" ht="18.0" customHeight="1">
      <c r="A135" s="80"/>
      <c r="B135" s="80"/>
      <c r="C135" s="80"/>
      <c r="D135" s="80"/>
      <c r="E135" s="80"/>
      <c r="F135" s="80"/>
      <c r="G135" s="80"/>
      <c r="H135" s="80"/>
      <c r="I135" s="80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</row>
    <row r="136" ht="18.0" customHeight="1">
      <c r="A136" s="80"/>
      <c r="B136" s="80"/>
      <c r="C136" s="80"/>
      <c r="D136" s="80"/>
      <c r="E136" s="80"/>
      <c r="F136" s="80"/>
      <c r="G136" s="80"/>
      <c r="H136" s="80"/>
      <c r="I136" s="80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</row>
    <row r="137" ht="18.0" customHeight="1">
      <c r="A137" s="80"/>
      <c r="B137" s="80"/>
      <c r="C137" s="80"/>
      <c r="D137" s="80"/>
      <c r="E137" s="80"/>
      <c r="F137" s="80"/>
      <c r="G137" s="80"/>
      <c r="H137" s="80"/>
      <c r="I137" s="80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</row>
    <row r="138" ht="18.0" customHeight="1">
      <c r="A138" s="80"/>
      <c r="B138" s="80"/>
      <c r="C138" s="80"/>
      <c r="D138" s="80"/>
      <c r="E138" s="80"/>
      <c r="F138" s="80"/>
      <c r="G138" s="80"/>
      <c r="H138" s="80"/>
      <c r="I138" s="80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</row>
    <row r="139" ht="18.0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</row>
    <row r="140" ht="18.0" customHeight="1">
      <c r="A140" s="80"/>
      <c r="B140" s="80"/>
      <c r="C140" s="80"/>
      <c r="D140" s="80"/>
      <c r="E140" s="80"/>
      <c r="F140" s="80"/>
      <c r="G140" s="80"/>
      <c r="H140" s="80"/>
      <c r="I140" s="80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</row>
    <row r="141" ht="18.0" customHeight="1">
      <c r="A141" s="80"/>
      <c r="B141" s="80"/>
      <c r="C141" s="80"/>
      <c r="D141" s="80"/>
      <c r="E141" s="80"/>
      <c r="F141" s="80"/>
      <c r="G141" s="80"/>
      <c r="H141" s="80"/>
      <c r="I141" s="80"/>
      <c r="J141" s="48"/>
      <c r="K141" s="48"/>
      <c r="L141" s="48"/>
      <c r="M141" s="48"/>
      <c r="N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  <c r="Z141" s="48"/>
    </row>
    <row r="142" ht="18.0" customHeight="1">
      <c r="A142" s="80"/>
      <c r="B142" s="80"/>
      <c r="C142" s="80"/>
      <c r="D142" s="80"/>
      <c r="E142" s="80"/>
      <c r="F142" s="80"/>
      <c r="G142" s="80"/>
      <c r="H142" s="80"/>
      <c r="I142" s="80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</row>
    <row r="143" ht="18.0" customHeight="1">
      <c r="A143" s="80"/>
      <c r="B143" s="80"/>
      <c r="C143" s="80"/>
      <c r="D143" s="80"/>
      <c r="E143" s="80"/>
      <c r="F143" s="80"/>
      <c r="G143" s="80"/>
      <c r="H143" s="80"/>
      <c r="I143" s="80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</row>
    <row r="144" ht="18.0" customHeight="1">
      <c r="A144" s="80"/>
      <c r="B144" s="80"/>
      <c r="C144" s="80"/>
      <c r="D144" s="80"/>
      <c r="E144" s="80"/>
      <c r="F144" s="80"/>
      <c r="G144" s="80"/>
      <c r="H144" s="80"/>
      <c r="I144" s="80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</row>
    <row r="145" ht="18.0" customHeight="1">
      <c r="A145" s="80"/>
      <c r="B145" s="80"/>
      <c r="C145" s="80"/>
      <c r="D145" s="80"/>
      <c r="E145" s="80"/>
      <c r="F145" s="80"/>
      <c r="G145" s="80"/>
      <c r="H145" s="80"/>
      <c r="I145" s="80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</row>
    <row r="146" ht="18.0" customHeight="1">
      <c r="A146" s="80"/>
      <c r="B146" s="80"/>
      <c r="C146" s="80"/>
      <c r="D146" s="80"/>
      <c r="E146" s="80"/>
      <c r="F146" s="80"/>
      <c r="G146" s="80"/>
      <c r="H146" s="80"/>
      <c r="I146" s="80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</row>
    <row r="147" ht="18.0" customHeight="1">
      <c r="A147" s="80"/>
      <c r="B147" s="80"/>
      <c r="C147" s="80"/>
      <c r="D147" s="80"/>
      <c r="E147" s="80"/>
      <c r="F147" s="80"/>
      <c r="G147" s="80"/>
      <c r="H147" s="80"/>
      <c r="I147" s="80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</row>
    <row r="148" ht="18.0" customHeight="1">
      <c r="A148" s="80"/>
      <c r="B148" s="80"/>
      <c r="C148" s="80"/>
      <c r="D148" s="80"/>
      <c r="E148" s="80"/>
      <c r="F148" s="80"/>
      <c r="G148" s="80"/>
      <c r="H148" s="80"/>
      <c r="I148" s="80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</row>
    <row r="149" ht="18.0" customHeight="1">
      <c r="A149" s="80"/>
      <c r="B149" s="80"/>
      <c r="C149" s="80"/>
      <c r="D149" s="80"/>
      <c r="E149" s="80"/>
      <c r="F149" s="80"/>
      <c r="G149" s="80"/>
      <c r="H149" s="80"/>
      <c r="I149" s="80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</row>
    <row r="150" ht="18.0" customHeight="1">
      <c r="A150" s="80"/>
      <c r="B150" s="80"/>
      <c r="C150" s="80"/>
      <c r="D150" s="80"/>
      <c r="E150" s="80"/>
      <c r="F150" s="80"/>
      <c r="G150" s="80"/>
      <c r="H150" s="80"/>
      <c r="I150" s="80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</row>
    <row r="151" ht="18.0" customHeight="1">
      <c r="A151" s="80"/>
      <c r="B151" s="80"/>
      <c r="C151" s="80"/>
      <c r="D151" s="80"/>
      <c r="E151" s="80"/>
      <c r="F151" s="80"/>
      <c r="G151" s="80"/>
      <c r="H151" s="80"/>
      <c r="I151" s="80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</row>
    <row r="152" ht="18.0" customHeight="1">
      <c r="A152" s="80"/>
      <c r="B152" s="80"/>
      <c r="C152" s="80"/>
      <c r="D152" s="80"/>
      <c r="E152" s="80"/>
      <c r="F152" s="80"/>
      <c r="G152" s="80"/>
      <c r="H152" s="80"/>
      <c r="I152" s="80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</row>
    <row r="153" ht="18.0" customHeight="1">
      <c r="A153" s="80"/>
      <c r="B153" s="80"/>
      <c r="C153" s="80"/>
      <c r="D153" s="80"/>
      <c r="E153" s="80"/>
      <c r="F153" s="80"/>
      <c r="G153" s="80"/>
      <c r="H153" s="80"/>
      <c r="I153" s="80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</row>
    <row r="154" ht="18.0" customHeight="1">
      <c r="A154" s="80"/>
      <c r="B154" s="80"/>
      <c r="C154" s="80"/>
      <c r="D154" s="80"/>
      <c r="E154" s="80"/>
      <c r="F154" s="80"/>
      <c r="G154" s="80"/>
      <c r="H154" s="80"/>
      <c r="I154" s="80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</row>
    <row r="155" ht="18.0" customHeight="1">
      <c r="A155" s="80"/>
      <c r="B155" s="80"/>
      <c r="C155" s="80"/>
      <c r="D155" s="80"/>
      <c r="E155" s="80"/>
      <c r="F155" s="80"/>
      <c r="G155" s="80"/>
      <c r="H155" s="80"/>
      <c r="I155" s="80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</row>
    <row r="156" ht="18.0" customHeight="1">
      <c r="A156" s="80"/>
      <c r="B156" s="80"/>
      <c r="C156" s="80"/>
      <c r="D156" s="80"/>
      <c r="E156" s="80"/>
      <c r="F156" s="80"/>
      <c r="G156" s="80"/>
      <c r="H156" s="80"/>
      <c r="I156" s="80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</row>
    <row r="157" ht="18.0" customHeight="1">
      <c r="A157" s="80"/>
      <c r="B157" s="80"/>
      <c r="C157" s="80"/>
      <c r="D157" s="80"/>
      <c r="E157" s="80"/>
      <c r="F157" s="80"/>
      <c r="G157" s="80"/>
      <c r="H157" s="80"/>
      <c r="I157" s="80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</row>
    <row r="158" ht="18.0" customHeight="1">
      <c r="A158" s="80"/>
      <c r="B158" s="80"/>
      <c r="C158" s="80"/>
      <c r="D158" s="80"/>
      <c r="E158" s="80"/>
      <c r="F158" s="80"/>
      <c r="G158" s="80"/>
      <c r="H158" s="80"/>
      <c r="I158" s="80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</row>
    <row r="159" ht="18.0" customHeight="1">
      <c r="A159" s="80"/>
      <c r="B159" s="80"/>
      <c r="C159" s="80"/>
      <c r="D159" s="80"/>
      <c r="E159" s="80"/>
      <c r="F159" s="80"/>
      <c r="G159" s="80"/>
      <c r="H159" s="80"/>
      <c r="I159" s="80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</row>
    <row r="160" ht="18.0" customHeight="1">
      <c r="A160" s="80"/>
      <c r="B160" s="80"/>
      <c r="C160" s="80"/>
      <c r="D160" s="80"/>
      <c r="E160" s="80"/>
      <c r="F160" s="80"/>
      <c r="G160" s="80"/>
      <c r="H160" s="80"/>
      <c r="I160" s="80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</row>
    <row r="161" ht="18.0" customHeight="1">
      <c r="A161" s="80"/>
      <c r="B161" s="80"/>
      <c r="C161" s="80"/>
      <c r="D161" s="80"/>
      <c r="E161" s="80"/>
      <c r="F161" s="80"/>
      <c r="G161" s="80"/>
      <c r="H161" s="80"/>
      <c r="I161" s="80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</row>
    <row r="162" ht="18.0" customHeight="1">
      <c r="A162" s="80"/>
      <c r="B162" s="80"/>
      <c r="C162" s="80"/>
      <c r="D162" s="80"/>
      <c r="E162" s="80"/>
      <c r="F162" s="80"/>
      <c r="G162" s="80"/>
      <c r="H162" s="80"/>
      <c r="I162" s="80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</row>
    <row r="163" ht="18.0" customHeight="1">
      <c r="A163" s="80"/>
      <c r="B163" s="80"/>
      <c r="C163" s="80"/>
      <c r="D163" s="80"/>
      <c r="E163" s="80"/>
      <c r="F163" s="80"/>
      <c r="G163" s="80"/>
      <c r="H163" s="80"/>
      <c r="I163" s="80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</row>
    <row r="164" ht="18.0" customHeight="1">
      <c r="A164" s="80"/>
      <c r="B164" s="80"/>
      <c r="C164" s="80"/>
      <c r="D164" s="80"/>
      <c r="E164" s="80"/>
      <c r="F164" s="80"/>
      <c r="G164" s="80"/>
      <c r="H164" s="80"/>
      <c r="I164" s="80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</row>
    <row r="165" ht="18.0" customHeight="1">
      <c r="A165" s="80"/>
      <c r="B165" s="80"/>
      <c r="C165" s="80"/>
      <c r="D165" s="80"/>
      <c r="E165" s="80"/>
      <c r="F165" s="80"/>
      <c r="G165" s="80"/>
      <c r="H165" s="80"/>
      <c r="I165" s="80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</row>
    <row r="166" ht="18.0" customHeight="1">
      <c r="A166" s="80"/>
      <c r="B166" s="80"/>
      <c r="C166" s="80"/>
      <c r="D166" s="80"/>
      <c r="E166" s="80"/>
      <c r="F166" s="80"/>
      <c r="G166" s="80"/>
      <c r="H166" s="80"/>
      <c r="I166" s="80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</row>
    <row r="167" ht="18.0" customHeight="1">
      <c r="A167" s="80"/>
      <c r="B167" s="80"/>
      <c r="C167" s="80"/>
      <c r="D167" s="80"/>
      <c r="E167" s="80"/>
      <c r="F167" s="80"/>
      <c r="G167" s="80"/>
      <c r="H167" s="80"/>
      <c r="I167" s="80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</row>
    <row r="168" ht="18.0" customHeight="1">
      <c r="A168" s="80"/>
      <c r="B168" s="80"/>
      <c r="C168" s="80"/>
      <c r="D168" s="80"/>
      <c r="E168" s="80"/>
      <c r="F168" s="80"/>
      <c r="G168" s="80"/>
      <c r="H168" s="80"/>
      <c r="I168" s="80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</row>
    <row r="169" ht="18.0" customHeight="1">
      <c r="A169" s="80"/>
      <c r="B169" s="80"/>
      <c r="C169" s="80"/>
      <c r="D169" s="80"/>
      <c r="E169" s="80"/>
      <c r="F169" s="80"/>
      <c r="G169" s="80"/>
      <c r="H169" s="80"/>
      <c r="I169" s="80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</row>
    <row r="170" ht="18.0" customHeight="1">
      <c r="A170" s="80"/>
      <c r="B170" s="80"/>
      <c r="C170" s="80"/>
      <c r="D170" s="80"/>
      <c r="E170" s="80"/>
      <c r="F170" s="80"/>
      <c r="G170" s="80"/>
      <c r="H170" s="80"/>
      <c r="I170" s="80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</row>
    <row r="171" ht="18.0" customHeight="1">
      <c r="A171" s="80"/>
      <c r="B171" s="80"/>
      <c r="C171" s="80"/>
      <c r="D171" s="80"/>
      <c r="E171" s="80"/>
      <c r="F171" s="80"/>
      <c r="G171" s="80"/>
      <c r="H171" s="80"/>
      <c r="I171" s="80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</row>
    <row r="172" ht="18.0" customHeight="1">
      <c r="A172" s="80"/>
      <c r="B172" s="80"/>
      <c r="C172" s="80"/>
      <c r="D172" s="80"/>
      <c r="E172" s="80"/>
      <c r="F172" s="80"/>
      <c r="G172" s="80"/>
      <c r="H172" s="80"/>
      <c r="I172" s="80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</row>
    <row r="173" ht="18.0" customHeight="1">
      <c r="A173" s="80"/>
      <c r="B173" s="80"/>
      <c r="C173" s="80"/>
      <c r="D173" s="80"/>
      <c r="E173" s="80"/>
      <c r="F173" s="80"/>
      <c r="G173" s="80"/>
      <c r="H173" s="80"/>
      <c r="I173" s="80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</row>
    <row r="174" ht="18.0" customHeight="1">
      <c r="A174" s="80"/>
      <c r="B174" s="80"/>
      <c r="C174" s="80"/>
      <c r="D174" s="80"/>
      <c r="E174" s="80"/>
      <c r="F174" s="80"/>
      <c r="G174" s="80"/>
      <c r="H174" s="80"/>
      <c r="I174" s="80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</row>
    <row r="175" ht="18.0" customHeight="1">
      <c r="A175" s="80"/>
      <c r="B175" s="80"/>
      <c r="C175" s="80"/>
      <c r="D175" s="80"/>
      <c r="E175" s="80"/>
      <c r="F175" s="80"/>
      <c r="G175" s="80"/>
      <c r="H175" s="80"/>
      <c r="I175" s="80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</row>
    <row r="176" ht="18.0" customHeight="1">
      <c r="A176" s="80"/>
      <c r="B176" s="80"/>
      <c r="C176" s="80"/>
      <c r="D176" s="80"/>
      <c r="E176" s="80"/>
      <c r="F176" s="80"/>
      <c r="G176" s="80"/>
      <c r="H176" s="80"/>
      <c r="I176" s="80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</row>
    <row r="177" ht="18.0" customHeight="1">
      <c r="A177" s="80"/>
      <c r="B177" s="80"/>
      <c r="C177" s="80"/>
      <c r="D177" s="80"/>
      <c r="E177" s="80"/>
      <c r="F177" s="80"/>
      <c r="G177" s="80"/>
      <c r="H177" s="80"/>
      <c r="I177" s="80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</row>
    <row r="178" ht="18.0" customHeight="1">
      <c r="A178" s="80"/>
      <c r="B178" s="80"/>
      <c r="C178" s="80"/>
      <c r="D178" s="80"/>
      <c r="E178" s="80"/>
      <c r="F178" s="80"/>
      <c r="G178" s="80"/>
      <c r="H178" s="80"/>
      <c r="I178" s="80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</row>
    <row r="179" ht="18.0" customHeight="1">
      <c r="A179" s="80"/>
      <c r="B179" s="80"/>
      <c r="C179" s="80"/>
      <c r="D179" s="80"/>
      <c r="E179" s="80"/>
      <c r="F179" s="80"/>
      <c r="G179" s="80"/>
      <c r="H179" s="80"/>
      <c r="I179" s="80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</row>
    <row r="180" ht="18.0" customHeight="1">
      <c r="A180" s="80"/>
      <c r="B180" s="80"/>
      <c r="C180" s="80"/>
      <c r="D180" s="80"/>
      <c r="E180" s="80"/>
      <c r="F180" s="80"/>
      <c r="G180" s="80"/>
      <c r="H180" s="80"/>
      <c r="I180" s="80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</row>
    <row r="181" ht="18.0" customHeight="1">
      <c r="A181" s="80"/>
      <c r="B181" s="80"/>
      <c r="C181" s="80"/>
      <c r="D181" s="80"/>
      <c r="E181" s="80"/>
      <c r="F181" s="80"/>
      <c r="G181" s="80"/>
      <c r="H181" s="80"/>
      <c r="I181" s="80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</row>
    <row r="182" ht="18.0" customHeight="1">
      <c r="A182" s="80"/>
      <c r="B182" s="80"/>
      <c r="C182" s="80"/>
      <c r="D182" s="80"/>
      <c r="E182" s="80"/>
      <c r="F182" s="80"/>
      <c r="G182" s="80"/>
      <c r="H182" s="80"/>
      <c r="I182" s="80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</row>
    <row r="183" ht="18.0" customHeight="1">
      <c r="A183" s="80"/>
      <c r="B183" s="80"/>
      <c r="C183" s="80"/>
      <c r="D183" s="80"/>
      <c r="E183" s="80"/>
      <c r="F183" s="80"/>
      <c r="G183" s="80"/>
      <c r="H183" s="80"/>
      <c r="I183" s="80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</row>
    <row r="184" ht="18.0" customHeight="1">
      <c r="A184" s="80"/>
      <c r="B184" s="80"/>
      <c r="C184" s="80"/>
      <c r="D184" s="80"/>
      <c r="E184" s="80"/>
      <c r="F184" s="80"/>
      <c r="G184" s="80"/>
      <c r="H184" s="80"/>
      <c r="I184" s="80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</row>
    <row r="185" ht="18.0" customHeight="1">
      <c r="A185" s="80"/>
      <c r="B185" s="80"/>
      <c r="C185" s="80"/>
      <c r="D185" s="80"/>
      <c r="E185" s="80"/>
      <c r="F185" s="80"/>
      <c r="G185" s="80"/>
      <c r="H185" s="80"/>
      <c r="I185" s="80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</row>
    <row r="186" ht="18.0" customHeight="1">
      <c r="A186" s="80"/>
      <c r="B186" s="80"/>
      <c r="C186" s="80"/>
      <c r="D186" s="80"/>
      <c r="E186" s="80"/>
      <c r="F186" s="80"/>
      <c r="G186" s="80"/>
      <c r="H186" s="80"/>
      <c r="I186" s="80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</row>
    <row r="187" ht="18.0" customHeight="1">
      <c r="A187" s="80"/>
      <c r="B187" s="80"/>
      <c r="C187" s="80"/>
      <c r="D187" s="80"/>
      <c r="E187" s="80"/>
      <c r="F187" s="80"/>
      <c r="G187" s="80"/>
      <c r="H187" s="80"/>
      <c r="I187" s="80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</row>
    <row r="188" ht="18.0" customHeight="1">
      <c r="A188" s="80"/>
      <c r="B188" s="80"/>
      <c r="C188" s="80"/>
      <c r="D188" s="80"/>
      <c r="E188" s="80"/>
      <c r="F188" s="80"/>
      <c r="G188" s="80"/>
      <c r="H188" s="80"/>
      <c r="I188" s="80"/>
      <c r="J188" s="48"/>
      <c r="K188" s="48"/>
      <c r="L188" s="48"/>
      <c r="M188" s="48"/>
      <c r="N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  <c r="Z188" s="48"/>
    </row>
    <row r="189" ht="18.0" customHeight="1">
      <c r="A189" s="80"/>
      <c r="B189" s="80"/>
      <c r="C189" s="80"/>
      <c r="D189" s="80"/>
      <c r="E189" s="80"/>
      <c r="F189" s="80"/>
      <c r="G189" s="80"/>
      <c r="H189" s="80"/>
      <c r="I189" s="80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</row>
    <row r="190" ht="18.0" customHeight="1">
      <c r="A190" s="80"/>
      <c r="B190" s="80"/>
      <c r="C190" s="80"/>
      <c r="D190" s="80"/>
      <c r="E190" s="80"/>
      <c r="F190" s="80"/>
      <c r="G190" s="80"/>
      <c r="H190" s="80"/>
      <c r="I190" s="80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</row>
    <row r="191" ht="18.0" customHeight="1">
      <c r="A191" s="80"/>
      <c r="B191" s="80"/>
      <c r="C191" s="80"/>
      <c r="D191" s="80"/>
      <c r="E191" s="80"/>
      <c r="F191" s="80"/>
      <c r="G191" s="80"/>
      <c r="H191" s="80"/>
      <c r="I191" s="80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</row>
    <row r="192" ht="18.0" customHeight="1">
      <c r="A192" s="80"/>
      <c r="B192" s="80"/>
      <c r="C192" s="80"/>
      <c r="D192" s="80"/>
      <c r="E192" s="80"/>
      <c r="F192" s="80"/>
      <c r="G192" s="80"/>
      <c r="H192" s="80"/>
      <c r="I192" s="80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</row>
    <row r="193" ht="18.0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</row>
    <row r="194" ht="18.0" customHeight="1">
      <c r="A194" s="80"/>
      <c r="B194" s="80"/>
      <c r="C194" s="80"/>
      <c r="D194" s="80"/>
      <c r="E194" s="80"/>
      <c r="F194" s="80"/>
      <c r="G194" s="80"/>
      <c r="H194" s="80"/>
      <c r="I194" s="80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</row>
    <row r="195" ht="18.0" customHeight="1">
      <c r="A195" s="80"/>
      <c r="B195" s="80"/>
      <c r="C195" s="80"/>
      <c r="D195" s="80"/>
      <c r="E195" s="80"/>
      <c r="F195" s="80"/>
      <c r="G195" s="80"/>
      <c r="H195" s="80"/>
      <c r="I195" s="80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</row>
    <row r="196" ht="18.0" customHeight="1">
      <c r="A196" s="80"/>
      <c r="B196" s="80"/>
      <c r="C196" s="80"/>
      <c r="D196" s="80"/>
      <c r="E196" s="80"/>
      <c r="F196" s="80"/>
      <c r="G196" s="80"/>
      <c r="H196" s="80"/>
      <c r="I196" s="80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</row>
    <row r="197" ht="18.0" customHeight="1">
      <c r="A197" s="80"/>
      <c r="B197" s="80"/>
      <c r="C197" s="80"/>
      <c r="D197" s="80"/>
      <c r="E197" s="80"/>
      <c r="F197" s="80"/>
      <c r="G197" s="80"/>
      <c r="H197" s="80"/>
      <c r="I197" s="80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</row>
    <row r="198" ht="18.0" customHeight="1">
      <c r="A198" s="80"/>
      <c r="B198" s="80"/>
      <c r="C198" s="80"/>
      <c r="D198" s="80"/>
      <c r="E198" s="80"/>
      <c r="F198" s="80"/>
      <c r="G198" s="80"/>
      <c r="H198" s="80"/>
      <c r="I198" s="80"/>
      <c r="J198" s="48"/>
      <c r="K198" s="48"/>
      <c r="L198" s="48"/>
      <c r="M198" s="48"/>
      <c r="N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  <c r="Z198" s="48"/>
    </row>
    <row r="199" ht="18.0" customHeight="1">
      <c r="A199" s="80"/>
      <c r="B199" s="80"/>
      <c r="C199" s="80"/>
      <c r="D199" s="80"/>
      <c r="E199" s="80"/>
      <c r="F199" s="80"/>
      <c r="G199" s="80"/>
      <c r="H199" s="80"/>
      <c r="I199" s="80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</row>
    <row r="200" ht="18.0" customHeight="1">
      <c r="A200" s="80"/>
      <c r="B200" s="80"/>
      <c r="C200" s="80"/>
      <c r="D200" s="80"/>
      <c r="E200" s="80"/>
      <c r="F200" s="80"/>
      <c r="G200" s="80"/>
      <c r="H200" s="80"/>
      <c r="I200" s="80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</row>
    <row r="201" ht="18.0" customHeight="1">
      <c r="A201" s="80"/>
      <c r="B201" s="80"/>
      <c r="C201" s="80"/>
      <c r="D201" s="80"/>
      <c r="E201" s="80"/>
      <c r="F201" s="80"/>
      <c r="G201" s="80"/>
      <c r="H201" s="80"/>
      <c r="I201" s="80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</row>
    <row r="202" ht="18.0" customHeight="1">
      <c r="A202" s="80"/>
      <c r="B202" s="80"/>
      <c r="C202" s="80"/>
      <c r="D202" s="80"/>
      <c r="E202" s="80"/>
      <c r="F202" s="80"/>
      <c r="G202" s="80"/>
      <c r="H202" s="80"/>
      <c r="I202" s="80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</row>
    <row r="203" ht="18.0" customHeight="1">
      <c r="A203" s="80"/>
      <c r="B203" s="80"/>
      <c r="C203" s="80"/>
      <c r="D203" s="80"/>
      <c r="E203" s="80"/>
      <c r="F203" s="80"/>
      <c r="G203" s="80"/>
      <c r="H203" s="80"/>
      <c r="I203" s="80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</row>
    <row r="204" ht="18.0" customHeight="1">
      <c r="A204" s="80"/>
      <c r="B204" s="80"/>
      <c r="C204" s="80"/>
      <c r="D204" s="80"/>
      <c r="E204" s="80"/>
      <c r="F204" s="80"/>
      <c r="G204" s="80"/>
      <c r="H204" s="80"/>
      <c r="I204" s="80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</row>
    <row r="205" ht="18.0" customHeight="1">
      <c r="A205" s="80"/>
      <c r="B205" s="80"/>
      <c r="C205" s="80"/>
      <c r="D205" s="80"/>
      <c r="E205" s="80"/>
      <c r="F205" s="80"/>
      <c r="G205" s="80"/>
      <c r="H205" s="80"/>
      <c r="I205" s="80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</row>
    <row r="206" ht="18.0" customHeight="1">
      <c r="A206" s="80"/>
      <c r="B206" s="80"/>
      <c r="C206" s="80"/>
      <c r="D206" s="80"/>
      <c r="E206" s="80"/>
      <c r="F206" s="80"/>
      <c r="G206" s="80"/>
      <c r="H206" s="80"/>
      <c r="I206" s="80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</row>
    <row r="207" ht="18.0" customHeight="1">
      <c r="A207" s="80"/>
      <c r="B207" s="80"/>
      <c r="C207" s="80"/>
      <c r="D207" s="80"/>
      <c r="E207" s="80"/>
      <c r="F207" s="80"/>
      <c r="G207" s="80"/>
      <c r="H207" s="80"/>
      <c r="I207" s="80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</row>
    <row r="208" ht="18.0" customHeight="1">
      <c r="A208" s="80"/>
      <c r="B208" s="80"/>
      <c r="C208" s="80"/>
      <c r="D208" s="80"/>
      <c r="E208" s="80"/>
      <c r="F208" s="80"/>
      <c r="G208" s="80"/>
      <c r="H208" s="80"/>
      <c r="I208" s="80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</row>
    <row r="209" ht="18.0" customHeight="1">
      <c r="A209" s="80"/>
      <c r="B209" s="80"/>
      <c r="C209" s="80"/>
      <c r="D209" s="80"/>
      <c r="E209" s="80"/>
      <c r="F209" s="80"/>
      <c r="G209" s="80"/>
      <c r="H209" s="80"/>
      <c r="I209" s="80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</row>
    <row r="210" ht="18.0" customHeight="1">
      <c r="A210" s="80"/>
      <c r="B210" s="80"/>
      <c r="C210" s="80"/>
      <c r="D210" s="80"/>
      <c r="E210" s="80"/>
      <c r="F210" s="80"/>
      <c r="G210" s="80"/>
      <c r="H210" s="80"/>
      <c r="I210" s="80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</row>
    <row r="211" ht="18.0" customHeight="1">
      <c r="A211" s="80"/>
      <c r="B211" s="80"/>
      <c r="C211" s="80"/>
      <c r="D211" s="80"/>
      <c r="E211" s="80"/>
      <c r="F211" s="80"/>
      <c r="G211" s="80"/>
      <c r="H211" s="80"/>
      <c r="I211" s="80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</row>
    <row r="212" ht="18.0" customHeight="1">
      <c r="A212" s="80"/>
      <c r="B212" s="80"/>
      <c r="C212" s="80"/>
      <c r="D212" s="80"/>
      <c r="E212" s="80"/>
      <c r="F212" s="80"/>
      <c r="G212" s="80"/>
      <c r="H212" s="80"/>
      <c r="I212" s="80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</row>
    <row r="213" ht="18.0" customHeight="1">
      <c r="A213" s="80"/>
      <c r="B213" s="80"/>
      <c r="C213" s="80"/>
      <c r="D213" s="80"/>
      <c r="E213" s="80"/>
      <c r="F213" s="80"/>
      <c r="G213" s="80"/>
      <c r="H213" s="80"/>
      <c r="I213" s="80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</row>
    <row r="214" ht="18.0" customHeight="1">
      <c r="A214" s="80"/>
      <c r="B214" s="80"/>
      <c r="C214" s="80"/>
      <c r="D214" s="80"/>
      <c r="E214" s="80"/>
      <c r="F214" s="80"/>
      <c r="G214" s="80"/>
      <c r="H214" s="80"/>
      <c r="I214" s="80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</row>
    <row r="215" ht="18.0" customHeight="1">
      <c r="A215" s="80"/>
      <c r="B215" s="80"/>
      <c r="C215" s="80"/>
      <c r="D215" s="80"/>
      <c r="E215" s="80"/>
      <c r="F215" s="80"/>
      <c r="G215" s="80"/>
      <c r="H215" s="80"/>
      <c r="I215" s="80"/>
      <c r="J215" s="48"/>
      <c r="K215" s="48"/>
      <c r="L215" s="48"/>
      <c r="M215" s="48"/>
      <c r="N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  <c r="Z215" s="48"/>
    </row>
    <row r="216" ht="18.0" customHeight="1">
      <c r="A216" s="80"/>
      <c r="B216" s="80"/>
      <c r="C216" s="80"/>
      <c r="D216" s="80"/>
      <c r="E216" s="80"/>
      <c r="F216" s="80"/>
      <c r="G216" s="80"/>
      <c r="H216" s="80"/>
      <c r="I216" s="80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</row>
    <row r="217" ht="18.0" customHeight="1">
      <c r="A217" s="80"/>
      <c r="B217" s="80"/>
      <c r="C217" s="80"/>
      <c r="D217" s="80"/>
      <c r="E217" s="80"/>
      <c r="F217" s="80"/>
      <c r="G217" s="80"/>
      <c r="H217" s="80"/>
      <c r="I217" s="80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</row>
    <row r="218" ht="18.0" customHeight="1">
      <c r="A218" s="80"/>
      <c r="B218" s="80"/>
      <c r="C218" s="80"/>
      <c r="D218" s="80"/>
      <c r="E218" s="80"/>
      <c r="F218" s="80"/>
      <c r="G218" s="80"/>
      <c r="H218" s="80"/>
      <c r="I218" s="80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</row>
    <row r="219" ht="18.0" customHeight="1">
      <c r="A219" s="80"/>
      <c r="B219" s="80"/>
      <c r="C219" s="80"/>
      <c r="D219" s="80"/>
      <c r="E219" s="80"/>
      <c r="F219" s="80"/>
      <c r="G219" s="80"/>
      <c r="H219" s="80"/>
      <c r="I219" s="80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</row>
    <row r="220" ht="18.0" customHeight="1">
      <c r="A220" s="80"/>
      <c r="B220" s="80"/>
      <c r="C220" s="80"/>
      <c r="D220" s="80"/>
      <c r="E220" s="80"/>
      <c r="F220" s="80"/>
      <c r="G220" s="80"/>
      <c r="H220" s="80"/>
      <c r="I220" s="80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</row>
    <row r="221" ht="18.0" customHeight="1">
      <c r="A221" s="80"/>
      <c r="B221" s="80"/>
      <c r="C221" s="80"/>
      <c r="D221" s="80"/>
      <c r="E221" s="80"/>
      <c r="F221" s="80"/>
      <c r="G221" s="80"/>
      <c r="H221" s="80"/>
      <c r="I221" s="80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</row>
    <row r="222" ht="18.0" customHeight="1">
      <c r="A222" s="80"/>
      <c r="B222" s="80"/>
      <c r="C222" s="80"/>
      <c r="D222" s="80"/>
      <c r="E222" s="80"/>
      <c r="F222" s="80"/>
      <c r="G222" s="80"/>
      <c r="H222" s="80"/>
      <c r="I222" s="80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</row>
    <row r="223" ht="18.0" customHeight="1">
      <c r="A223" s="80"/>
      <c r="B223" s="80"/>
      <c r="C223" s="80"/>
      <c r="D223" s="80"/>
      <c r="E223" s="80"/>
      <c r="F223" s="80"/>
      <c r="G223" s="80"/>
      <c r="H223" s="80"/>
      <c r="I223" s="80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</row>
    <row r="224" ht="18.0" customHeight="1">
      <c r="A224" s="80"/>
      <c r="B224" s="80"/>
      <c r="C224" s="80"/>
      <c r="D224" s="80"/>
      <c r="E224" s="80"/>
      <c r="F224" s="80"/>
      <c r="G224" s="80"/>
      <c r="H224" s="80"/>
      <c r="I224" s="80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</row>
    <row r="225" ht="18.0" customHeight="1">
      <c r="A225" s="80"/>
      <c r="B225" s="80"/>
      <c r="C225" s="80"/>
      <c r="D225" s="80"/>
      <c r="E225" s="80"/>
      <c r="F225" s="80"/>
      <c r="G225" s="80"/>
      <c r="H225" s="80"/>
      <c r="I225" s="80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</row>
    <row r="226" ht="18.0" customHeight="1">
      <c r="A226" s="80"/>
      <c r="B226" s="80"/>
      <c r="C226" s="80"/>
      <c r="D226" s="80"/>
      <c r="E226" s="80"/>
      <c r="F226" s="80"/>
      <c r="G226" s="80"/>
      <c r="H226" s="80"/>
      <c r="I226" s="80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</row>
    <row r="227" ht="18.0" customHeight="1">
      <c r="A227" s="80"/>
      <c r="B227" s="80"/>
      <c r="C227" s="80"/>
      <c r="D227" s="80"/>
      <c r="E227" s="80"/>
      <c r="F227" s="80"/>
      <c r="G227" s="80"/>
      <c r="H227" s="80"/>
      <c r="I227" s="80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</row>
    <row r="228" ht="18.0" customHeight="1">
      <c r="A228" s="80"/>
      <c r="B228" s="80"/>
      <c r="C228" s="80"/>
      <c r="D228" s="80"/>
      <c r="E228" s="80"/>
      <c r="F228" s="80"/>
      <c r="G228" s="80"/>
      <c r="H228" s="80"/>
      <c r="I228" s="80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</row>
    <row r="229" ht="18.0" customHeight="1">
      <c r="A229" s="80"/>
      <c r="B229" s="80"/>
      <c r="C229" s="80"/>
      <c r="D229" s="80"/>
      <c r="E229" s="80"/>
      <c r="F229" s="80"/>
      <c r="G229" s="80"/>
      <c r="H229" s="80"/>
      <c r="I229" s="80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</row>
    <row r="230" ht="18.0" customHeight="1">
      <c r="A230" s="80"/>
      <c r="B230" s="80"/>
      <c r="C230" s="80"/>
      <c r="D230" s="80"/>
      <c r="E230" s="80"/>
      <c r="F230" s="80"/>
      <c r="G230" s="80"/>
      <c r="H230" s="80"/>
      <c r="I230" s="80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</row>
    <row r="231" ht="18.0" customHeight="1">
      <c r="A231" s="80"/>
      <c r="B231" s="80"/>
      <c r="C231" s="80"/>
      <c r="D231" s="80"/>
      <c r="E231" s="80"/>
      <c r="F231" s="80"/>
      <c r="G231" s="80"/>
      <c r="H231" s="80"/>
      <c r="I231" s="80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</row>
    <row r="232" ht="18.0" customHeight="1">
      <c r="A232" s="80"/>
      <c r="B232" s="80"/>
      <c r="C232" s="80"/>
      <c r="D232" s="80"/>
      <c r="E232" s="80"/>
      <c r="F232" s="80"/>
      <c r="G232" s="80"/>
      <c r="H232" s="80"/>
      <c r="I232" s="80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</row>
    <row r="233" ht="18.0" customHeight="1">
      <c r="A233" s="80"/>
      <c r="B233" s="80"/>
      <c r="C233" s="80"/>
      <c r="D233" s="80"/>
      <c r="E233" s="80"/>
      <c r="F233" s="80"/>
      <c r="G233" s="80"/>
      <c r="H233" s="80"/>
      <c r="I233" s="80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</row>
    <row r="234" ht="18.0" customHeight="1">
      <c r="A234" s="80"/>
      <c r="B234" s="80"/>
      <c r="C234" s="80"/>
      <c r="D234" s="80"/>
      <c r="E234" s="80"/>
      <c r="F234" s="80"/>
      <c r="G234" s="80"/>
      <c r="H234" s="80"/>
      <c r="I234" s="80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</row>
    <row r="235" ht="18.0" customHeight="1">
      <c r="A235" s="80"/>
      <c r="B235" s="80"/>
      <c r="C235" s="80"/>
      <c r="D235" s="80"/>
      <c r="E235" s="80"/>
      <c r="F235" s="80"/>
      <c r="G235" s="80"/>
      <c r="H235" s="80"/>
      <c r="I235" s="80"/>
      <c r="J235" s="48"/>
      <c r="K235" s="48"/>
      <c r="L235" s="48"/>
      <c r="M235" s="48"/>
      <c r="N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  <c r="Z235" s="48"/>
    </row>
    <row r="236" ht="18.0" customHeight="1">
      <c r="A236" s="80"/>
      <c r="B236" s="80"/>
      <c r="C236" s="80"/>
      <c r="D236" s="80"/>
      <c r="E236" s="80"/>
      <c r="F236" s="80"/>
      <c r="G236" s="80"/>
      <c r="H236" s="80"/>
      <c r="I236" s="80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</row>
    <row r="237" ht="18.0" customHeight="1">
      <c r="A237" s="80"/>
      <c r="B237" s="80"/>
      <c r="C237" s="80"/>
      <c r="D237" s="80"/>
      <c r="E237" s="80"/>
      <c r="F237" s="80"/>
      <c r="G237" s="80"/>
      <c r="H237" s="80"/>
      <c r="I237" s="80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</row>
    <row r="238" ht="18.0" customHeight="1">
      <c r="A238" s="80"/>
      <c r="B238" s="80"/>
      <c r="C238" s="80"/>
      <c r="D238" s="80"/>
      <c r="E238" s="80"/>
      <c r="F238" s="80"/>
      <c r="G238" s="80"/>
      <c r="H238" s="80"/>
      <c r="I238" s="80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</row>
    <row r="239" ht="18.0" customHeight="1">
      <c r="A239" s="80"/>
      <c r="B239" s="80"/>
      <c r="C239" s="80"/>
      <c r="D239" s="80"/>
      <c r="E239" s="80"/>
      <c r="F239" s="80"/>
      <c r="G239" s="80"/>
      <c r="H239" s="80"/>
      <c r="I239" s="80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</row>
    <row r="240" ht="18.0" customHeight="1">
      <c r="A240" s="80"/>
      <c r="B240" s="80"/>
      <c r="C240" s="80"/>
      <c r="D240" s="80"/>
      <c r="E240" s="80"/>
      <c r="F240" s="80"/>
      <c r="G240" s="80"/>
      <c r="H240" s="80"/>
      <c r="I240" s="80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</row>
    <row r="241" ht="18.0" customHeight="1">
      <c r="A241" s="80"/>
      <c r="B241" s="80"/>
      <c r="C241" s="80"/>
      <c r="D241" s="80"/>
      <c r="E241" s="80"/>
      <c r="F241" s="80"/>
      <c r="G241" s="80"/>
      <c r="H241" s="80"/>
      <c r="I241" s="80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</row>
    <row r="242" ht="18.0" customHeight="1">
      <c r="A242" s="80"/>
      <c r="B242" s="80"/>
      <c r="C242" s="80"/>
      <c r="D242" s="80"/>
      <c r="E242" s="80"/>
      <c r="F242" s="80"/>
      <c r="G242" s="80"/>
      <c r="H242" s="80"/>
      <c r="I242" s="80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</row>
    <row r="243" ht="18.0" customHeight="1">
      <c r="A243" s="80"/>
      <c r="B243" s="80"/>
      <c r="C243" s="80"/>
      <c r="D243" s="80"/>
      <c r="E243" s="80"/>
      <c r="F243" s="80"/>
      <c r="G243" s="80"/>
      <c r="H243" s="80"/>
      <c r="I243" s="80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</row>
    <row r="244" ht="18.0" customHeight="1">
      <c r="A244" s="80"/>
      <c r="B244" s="80"/>
      <c r="C244" s="80"/>
      <c r="D244" s="80"/>
      <c r="E244" s="80"/>
      <c r="F244" s="80"/>
      <c r="G244" s="80"/>
      <c r="H244" s="80"/>
      <c r="I244" s="80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</row>
    <row r="245" ht="18.0" customHeight="1">
      <c r="A245" s="80"/>
      <c r="B245" s="80"/>
      <c r="C245" s="80"/>
      <c r="D245" s="80"/>
      <c r="E245" s="80"/>
      <c r="F245" s="80"/>
      <c r="G245" s="80"/>
      <c r="H245" s="80"/>
      <c r="I245" s="80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</row>
    <row r="246" ht="18.0" customHeight="1">
      <c r="A246" s="80"/>
      <c r="B246" s="80"/>
      <c r="C246" s="80"/>
      <c r="D246" s="80"/>
      <c r="E246" s="80"/>
      <c r="F246" s="80"/>
      <c r="G246" s="80"/>
      <c r="H246" s="80"/>
      <c r="I246" s="80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</row>
    <row r="247" ht="18.0" customHeight="1">
      <c r="A247" s="80"/>
      <c r="B247" s="80"/>
      <c r="C247" s="80"/>
      <c r="D247" s="80"/>
      <c r="E247" s="80"/>
      <c r="F247" s="80"/>
      <c r="G247" s="80"/>
      <c r="H247" s="80"/>
      <c r="I247" s="80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</row>
    <row r="248" ht="18.0" customHeight="1">
      <c r="A248" s="80"/>
      <c r="B248" s="80"/>
      <c r="C248" s="80"/>
      <c r="D248" s="80"/>
      <c r="E248" s="80"/>
      <c r="F248" s="80"/>
      <c r="G248" s="80"/>
      <c r="H248" s="80"/>
      <c r="I248" s="80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</row>
    <row r="249" ht="18.0" customHeight="1">
      <c r="A249" s="80"/>
      <c r="B249" s="80"/>
      <c r="C249" s="80"/>
      <c r="D249" s="80"/>
      <c r="E249" s="80"/>
      <c r="F249" s="80"/>
      <c r="G249" s="80"/>
      <c r="H249" s="80"/>
      <c r="I249" s="80"/>
      <c r="J249" s="48"/>
      <c r="K249" s="48"/>
      <c r="L249" s="48"/>
      <c r="M249" s="48"/>
      <c r="N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  <c r="Z249" s="48"/>
    </row>
    <row r="250" ht="18.0" customHeight="1">
      <c r="A250" s="80"/>
      <c r="B250" s="80"/>
      <c r="C250" s="80"/>
      <c r="D250" s="80"/>
      <c r="E250" s="80"/>
      <c r="F250" s="80"/>
      <c r="G250" s="80"/>
      <c r="H250" s="80"/>
      <c r="I250" s="80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</row>
    <row r="251" ht="18.0" customHeight="1">
      <c r="A251" s="80"/>
      <c r="B251" s="80"/>
      <c r="C251" s="80"/>
      <c r="D251" s="80"/>
      <c r="E251" s="80"/>
      <c r="F251" s="80"/>
      <c r="G251" s="80"/>
      <c r="H251" s="80"/>
      <c r="I251" s="80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</row>
    <row r="252" ht="18.0" customHeight="1">
      <c r="A252" s="80"/>
      <c r="B252" s="80"/>
      <c r="C252" s="80"/>
      <c r="D252" s="80"/>
      <c r="E252" s="80"/>
      <c r="F252" s="80"/>
      <c r="G252" s="80"/>
      <c r="H252" s="80"/>
      <c r="I252" s="80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</row>
    <row r="253" ht="18.0" customHeight="1">
      <c r="A253" s="80"/>
      <c r="B253" s="80"/>
      <c r="C253" s="80"/>
      <c r="D253" s="80"/>
      <c r="E253" s="80"/>
      <c r="F253" s="80"/>
      <c r="G253" s="80"/>
      <c r="H253" s="80"/>
      <c r="I253" s="80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</row>
    <row r="254" ht="18.0" customHeight="1">
      <c r="A254" s="80"/>
      <c r="B254" s="80"/>
      <c r="C254" s="80"/>
      <c r="D254" s="80"/>
      <c r="E254" s="80"/>
      <c r="F254" s="80"/>
      <c r="G254" s="80"/>
      <c r="H254" s="80"/>
      <c r="I254" s="80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</row>
    <row r="255" ht="18.0" customHeight="1">
      <c r="A255" s="80"/>
      <c r="B255" s="80"/>
      <c r="C255" s="80"/>
      <c r="D255" s="80"/>
      <c r="E255" s="80"/>
      <c r="F255" s="80"/>
      <c r="G255" s="80"/>
      <c r="H255" s="80"/>
      <c r="I255" s="80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</row>
    <row r="256" ht="18.0" customHeight="1">
      <c r="A256" s="80"/>
      <c r="B256" s="80"/>
      <c r="C256" s="80"/>
      <c r="D256" s="80"/>
      <c r="E256" s="80"/>
      <c r="F256" s="80"/>
      <c r="G256" s="80"/>
      <c r="H256" s="80"/>
      <c r="I256" s="80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</row>
    <row r="257" ht="18.0" customHeight="1">
      <c r="A257" s="80"/>
      <c r="B257" s="80"/>
      <c r="C257" s="80"/>
      <c r="D257" s="80"/>
      <c r="E257" s="80"/>
      <c r="F257" s="80"/>
      <c r="G257" s="80"/>
      <c r="H257" s="80"/>
      <c r="I257" s="80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</row>
    <row r="258" ht="18.0" customHeight="1">
      <c r="A258" s="80"/>
      <c r="B258" s="80"/>
      <c r="C258" s="80"/>
      <c r="D258" s="80"/>
      <c r="E258" s="80"/>
      <c r="F258" s="80"/>
      <c r="G258" s="80"/>
      <c r="H258" s="80"/>
      <c r="I258" s="80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</row>
    <row r="259" ht="18.0" customHeight="1">
      <c r="A259" s="80"/>
      <c r="B259" s="80"/>
      <c r="C259" s="80"/>
      <c r="D259" s="80"/>
      <c r="E259" s="80"/>
      <c r="F259" s="80"/>
      <c r="G259" s="80"/>
      <c r="H259" s="80"/>
      <c r="I259" s="80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</row>
    <row r="260" ht="18.0" customHeight="1">
      <c r="A260" s="80"/>
      <c r="B260" s="80"/>
      <c r="C260" s="80"/>
      <c r="D260" s="80"/>
      <c r="E260" s="80"/>
      <c r="F260" s="80"/>
      <c r="G260" s="80"/>
      <c r="H260" s="80"/>
      <c r="I260" s="80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</row>
    <row r="261" ht="18.0" customHeight="1">
      <c r="A261" s="80"/>
      <c r="B261" s="80"/>
      <c r="C261" s="80"/>
      <c r="D261" s="80"/>
      <c r="E261" s="80"/>
      <c r="F261" s="80"/>
      <c r="G261" s="80"/>
      <c r="H261" s="80"/>
      <c r="I261" s="80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</row>
    <row r="262" ht="18.0" customHeight="1">
      <c r="A262" s="80"/>
      <c r="B262" s="80"/>
      <c r="C262" s="80"/>
      <c r="D262" s="80"/>
      <c r="E262" s="80"/>
      <c r="F262" s="80"/>
      <c r="G262" s="80"/>
      <c r="H262" s="80"/>
      <c r="I262" s="80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</row>
    <row r="263" ht="18.0" customHeight="1">
      <c r="A263" s="80"/>
      <c r="B263" s="80"/>
      <c r="C263" s="80"/>
      <c r="D263" s="80"/>
      <c r="E263" s="80"/>
      <c r="F263" s="80"/>
      <c r="G263" s="80"/>
      <c r="H263" s="80"/>
      <c r="I263" s="80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</row>
    <row r="264" ht="18.0" customHeight="1">
      <c r="A264" s="80"/>
      <c r="B264" s="80"/>
      <c r="C264" s="80"/>
      <c r="D264" s="80"/>
      <c r="E264" s="80"/>
      <c r="F264" s="80"/>
      <c r="G264" s="80"/>
      <c r="H264" s="80"/>
      <c r="I264" s="80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</row>
    <row r="265" ht="18.0" customHeight="1">
      <c r="A265" s="80"/>
      <c r="B265" s="80"/>
      <c r="C265" s="80"/>
      <c r="D265" s="80"/>
      <c r="E265" s="80"/>
      <c r="F265" s="80"/>
      <c r="G265" s="80"/>
      <c r="H265" s="80"/>
      <c r="I265" s="80"/>
      <c r="J265" s="48"/>
      <c r="K265" s="48"/>
      <c r="L265" s="48"/>
      <c r="M265" s="48"/>
      <c r="N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  <c r="Z265" s="48"/>
    </row>
    <row r="266" ht="18.0" customHeight="1">
      <c r="A266" s="80"/>
      <c r="B266" s="80"/>
      <c r="C266" s="80"/>
      <c r="D266" s="80"/>
      <c r="E266" s="80"/>
      <c r="F266" s="80"/>
      <c r="G266" s="80"/>
      <c r="H266" s="80"/>
      <c r="I266" s="80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</row>
    <row r="267" ht="18.0" customHeight="1">
      <c r="A267" s="80"/>
      <c r="B267" s="80"/>
      <c r="C267" s="80"/>
      <c r="D267" s="80"/>
      <c r="E267" s="80"/>
      <c r="F267" s="80"/>
      <c r="G267" s="80"/>
      <c r="H267" s="80"/>
      <c r="I267" s="80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</row>
    <row r="268" ht="18.0" customHeight="1">
      <c r="A268" s="80"/>
      <c r="B268" s="80"/>
      <c r="C268" s="80"/>
      <c r="D268" s="80"/>
      <c r="E268" s="80"/>
      <c r="F268" s="80"/>
      <c r="G268" s="80"/>
      <c r="H268" s="80"/>
      <c r="I268" s="80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</row>
    <row r="269" ht="18.0" customHeight="1">
      <c r="A269" s="80"/>
      <c r="B269" s="80"/>
      <c r="C269" s="80"/>
      <c r="D269" s="80"/>
      <c r="E269" s="80"/>
      <c r="F269" s="80"/>
      <c r="G269" s="80"/>
      <c r="H269" s="80"/>
      <c r="I269" s="80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</row>
    <row r="270" ht="18.0" customHeight="1">
      <c r="A270" s="80"/>
      <c r="B270" s="80"/>
      <c r="C270" s="80"/>
      <c r="D270" s="80"/>
      <c r="E270" s="80"/>
      <c r="F270" s="80"/>
      <c r="G270" s="80"/>
      <c r="H270" s="80"/>
      <c r="I270" s="80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</row>
    <row r="271" ht="18.0" customHeight="1">
      <c r="A271" s="80"/>
      <c r="B271" s="80"/>
      <c r="C271" s="80"/>
      <c r="D271" s="80"/>
      <c r="E271" s="80"/>
      <c r="F271" s="80"/>
      <c r="G271" s="80"/>
      <c r="H271" s="80"/>
      <c r="I271" s="80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</row>
    <row r="272" ht="18.0" customHeight="1">
      <c r="A272" s="80"/>
      <c r="B272" s="80"/>
      <c r="C272" s="80"/>
      <c r="D272" s="80"/>
      <c r="E272" s="80"/>
      <c r="F272" s="80"/>
      <c r="G272" s="80"/>
      <c r="H272" s="80"/>
      <c r="I272" s="80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</row>
    <row r="273" ht="18.0" customHeight="1">
      <c r="A273" s="80"/>
      <c r="B273" s="80"/>
      <c r="C273" s="80"/>
      <c r="D273" s="80"/>
      <c r="E273" s="80"/>
      <c r="F273" s="80"/>
      <c r="G273" s="80"/>
      <c r="H273" s="80"/>
      <c r="I273" s="80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</row>
    <row r="274" ht="18.0" customHeight="1">
      <c r="A274" s="80"/>
      <c r="B274" s="80"/>
      <c r="C274" s="80"/>
      <c r="D274" s="80"/>
      <c r="E274" s="80"/>
      <c r="F274" s="80"/>
      <c r="G274" s="80"/>
      <c r="H274" s="80"/>
      <c r="I274" s="80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</row>
    <row r="275" ht="18.0" customHeight="1">
      <c r="A275" s="80"/>
      <c r="B275" s="80"/>
      <c r="C275" s="80"/>
      <c r="D275" s="80"/>
      <c r="E275" s="80"/>
      <c r="F275" s="80"/>
      <c r="G275" s="80"/>
      <c r="H275" s="80"/>
      <c r="I275" s="80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</row>
    <row r="276" ht="18.0" customHeight="1">
      <c r="A276" s="80"/>
      <c r="B276" s="80"/>
      <c r="C276" s="80"/>
      <c r="D276" s="80"/>
      <c r="E276" s="80"/>
      <c r="F276" s="80"/>
      <c r="G276" s="80"/>
      <c r="H276" s="80"/>
      <c r="I276" s="80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</row>
    <row r="277" ht="18.0" customHeight="1">
      <c r="A277" s="80"/>
      <c r="B277" s="80"/>
      <c r="C277" s="80"/>
      <c r="D277" s="80"/>
      <c r="E277" s="80"/>
      <c r="F277" s="80"/>
      <c r="G277" s="80"/>
      <c r="H277" s="80"/>
      <c r="I277" s="80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</row>
    <row r="278" ht="18.0" customHeight="1">
      <c r="A278" s="80"/>
      <c r="B278" s="80"/>
      <c r="C278" s="80"/>
      <c r="D278" s="80"/>
      <c r="E278" s="80"/>
      <c r="F278" s="80"/>
      <c r="G278" s="80"/>
      <c r="H278" s="80"/>
      <c r="I278" s="80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</row>
    <row r="279" ht="18.0" customHeight="1">
      <c r="A279" s="80"/>
      <c r="B279" s="80"/>
      <c r="C279" s="80"/>
      <c r="D279" s="80"/>
      <c r="E279" s="80"/>
      <c r="F279" s="80"/>
      <c r="G279" s="80"/>
      <c r="H279" s="80"/>
      <c r="I279" s="80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</row>
    <row r="280" ht="18.0" customHeight="1">
      <c r="A280" s="80"/>
      <c r="B280" s="80"/>
      <c r="C280" s="80"/>
      <c r="D280" s="80"/>
      <c r="E280" s="80"/>
      <c r="F280" s="80"/>
      <c r="G280" s="80"/>
      <c r="H280" s="80"/>
      <c r="I280" s="80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</row>
    <row r="281" ht="18.0" customHeight="1">
      <c r="A281" s="80"/>
      <c r="B281" s="80"/>
      <c r="C281" s="80"/>
      <c r="D281" s="80"/>
      <c r="E281" s="80"/>
      <c r="F281" s="80"/>
      <c r="G281" s="80"/>
      <c r="H281" s="80"/>
      <c r="I281" s="80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</row>
    <row r="282" ht="18.0" customHeight="1">
      <c r="A282" s="80"/>
      <c r="B282" s="80"/>
      <c r="C282" s="80"/>
      <c r="D282" s="80"/>
      <c r="E282" s="80"/>
      <c r="F282" s="80"/>
      <c r="G282" s="80"/>
      <c r="H282" s="80"/>
      <c r="I282" s="80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</row>
    <row r="283" ht="18.0" customHeight="1">
      <c r="A283" s="80"/>
      <c r="B283" s="80"/>
      <c r="C283" s="80"/>
      <c r="D283" s="80"/>
      <c r="E283" s="80"/>
      <c r="F283" s="80"/>
      <c r="G283" s="80"/>
      <c r="H283" s="80"/>
      <c r="I283" s="80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</row>
    <row r="284" ht="18.0" customHeight="1">
      <c r="A284" s="80"/>
      <c r="B284" s="80"/>
      <c r="C284" s="80"/>
      <c r="D284" s="80"/>
      <c r="E284" s="80"/>
      <c r="F284" s="80"/>
      <c r="G284" s="80"/>
      <c r="H284" s="80"/>
      <c r="I284" s="80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</row>
    <row r="285" ht="18.0" customHeight="1">
      <c r="A285" s="80"/>
      <c r="B285" s="80"/>
      <c r="C285" s="80"/>
      <c r="D285" s="80"/>
      <c r="E285" s="80"/>
      <c r="F285" s="80"/>
      <c r="G285" s="80"/>
      <c r="H285" s="80"/>
      <c r="I285" s="80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</row>
    <row r="286" ht="18.0" customHeight="1">
      <c r="A286" s="80"/>
      <c r="B286" s="80"/>
      <c r="C286" s="80"/>
      <c r="D286" s="80"/>
      <c r="E286" s="80"/>
      <c r="F286" s="80"/>
      <c r="G286" s="80"/>
      <c r="H286" s="80"/>
      <c r="I286" s="80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</row>
    <row r="287" ht="18.0" customHeight="1">
      <c r="A287" s="80"/>
      <c r="B287" s="80"/>
      <c r="C287" s="80"/>
      <c r="D287" s="80"/>
      <c r="E287" s="80"/>
      <c r="F287" s="80"/>
      <c r="G287" s="80"/>
      <c r="H287" s="80"/>
      <c r="I287" s="80"/>
      <c r="J287" s="48"/>
      <c r="K287" s="48"/>
      <c r="L287" s="48"/>
      <c r="M287" s="48"/>
      <c r="N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  <c r="Z287" s="48"/>
    </row>
    <row r="288" ht="18.0" customHeight="1">
      <c r="A288" s="80"/>
      <c r="B288" s="80"/>
      <c r="C288" s="80"/>
      <c r="D288" s="80"/>
      <c r="E288" s="80"/>
      <c r="F288" s="80"/>
      <c r="G288" s="80"/>
      <c r="H288" s="80"/>
      <c r="I288" s="80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</row>
    <row r="289" ht="18.0" customHeight="1">
      <c r="A289" s="80"/>
      <c r="B289" s="80"/>
      <c r="C289" s="80"/>
      <c r="D289" s="80"/>
      <c r="E289" s="80"/>
      <c r="F289" s="80"/>
      <c r="G289" s="80"/>
      <c r="H289" s="80"/>
      <c r="I289" s="80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</row>
    <row r="290" ht="18.0" customHeight="1">
      <c r="A290" s="80"/>
      <c r="B290" s="80"/>
      <c r="C290" s="80"/>
      <c r="D290" s="80"/>
      <c r="E290" s="80"/>
      <c r="F290" s="80"/>
      <c r="G290" s="80"/>
      <c r="H290" s="80"/>
      <c r="I290" s="80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</row>
    <row r="291" ht="18.0" customHeight="1">
      <c r="A291" s="80"/>
      <c r="B291" s="80"/>
      <c r="C291" s="80"/>
      <c r="D291" s="80"/>
      <c r="E291" s="80"/>
      <c r="F291" s="80"/>
      <c r="G291" s="80"/>
      <c r="H291" s="80"/>
      <c r="I291" s="80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</row>
    <row r="292" ht="18.0" customHeight="1">
      <c r="A292" s="80"/>
      <c r="B292" s="80"/>
      <c r="C292" s="80"/>
      <c r="D292" s="80"/>
      <c r="E292" s="80"/>
      <c r="F292" s="80"/>
      <c r="G292" s="80"/>
      <c r="H292" s="80"/>
      <c r="I292" s="80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</row>
    <row r="293" ht="18.0" customHeight="1">
      <c r="A293" s="80"/>
      <c r="B293" s="80"/>
      <c r="C293" s="80"/>
      <c r="D293" s="80"/>
      <c r="E293" s="80"/>
      <c r="F293" s="80"/>
      <c r="G293" s="80"/>
      <c r="H293" s="80"/>
      <c r="I293" s="80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</row>
    <row r="294" ht="18.0" customHeight="1">
      <c r="A294" s="80"/>
      <c r="B294" s="80"/>
      <c r="C294" s="80"/>
      <c r="D294" s="80"/>
      <c r="E294" s="80"/>
      <c r="F294" s="80"/>
      <c r="G294" s="80"/>
      <c r="H294" s="80"/>
      <c r="I294" s="80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</row>
    <row r="295" ht="18.0" customHeight="1">
      <c r="A295" s="80"/>
      <c r="B295" s="80"/>
      <c r="C295" s="80"/>
      <c r="D295" s="80"/>
      <c r="E295" s="80"/>
      <c r="F295" s="80"/>
      <c r="G295" s="80"/>
      <c r="H295" s="80"/>
      <c r="I295" s="80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</row>
    <row r="296" ht="18.0" customHeight="1">
      <c r="A296" s="80"/>
      <c r="B296" s="80"/>
      <c r="C296" s="80"/>
      <c r="D296" s="80"/>
      <c r="E296" s="80"/>
      <c r="F296" s="80"/>
      <c r="G296" s="80"/>
      <c r="H296" s="80"/>
      <c r="I296" s="80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</row>
    <row r="297" ht="18.0" customHeight="1">
      <c r="A297" s="80"/>
      <c r="B297" s="80"/>
      <c r="C297" s="80"/>
      <c r="D297" s="80"/>
      <c r="E297" s="80"/>
      <c r="F297" s="80"/>
      <c r="G297" s="80"/>
      <c r="H297" s="80"/>
      <c r="I297" s="80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</row>
    <row r="298" ht="18.0" customHeight="1">
      <c r="A298" s="80"/>
      <c r="B298" s="80"/>
      <c r="C298" s="80"/>
      <c r="D298" s="80"/>
      <c r="E298" s="80"/>
      <c r="F298" s="80"/>
      <c r="G298" s="80"/>
      <c r="H298" s="80"/>
      <c r="I298" s="80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</row>
    <row r="299" ht="18.0" customHeight="1">
      <c r="A299" s="80"/>
      <c r="B299" s="80"/>
      <c r="C299" s="80"/>
      <c r="D299" s="80"/>
      <c r="E299" s="80"/>
      <c r="F299" s="80"/>
      <c r="G299" s="80"/>
      <c r="H299" s="80"/>
      <c r="I299" s="80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</row>
    <row r="300" ht="18.0" customHeight="1">
      <c r="A300" s="80"/>
      <c r="B300" s="80"/>
      <c r="C300" s="80"/>
      <c r="D300" s="80"/>
      <c r="E300" s="80"/>
      <c r="F300" s="80"/>
      <c r="G300" s="80"/>
      <c r="H300" s="80"/>
      <c r="I300" s="80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</row>
    <row r="301" ht="18.0" customHeight="1">
      <c r="A301" s="80"/>
      <c r="B301" s="80"/>
      <c r="C301" s="80"/>
      <c r="D301" s="80"/>
      <c r="E301" s="80"/>
      <c r="F301" s="80"/>
      <c r="G301" s="80"/>
      <c r="H301" s="80"/>
      <c r="I301" s="80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</row>
    <row r="302" ht="18.0" customHeight="1">
      <c r="A302" s="80"/>
      <c r="B302" s="80"/>
      <c r="C302" s="80"/>
      <c r="D302" s="80"/>
      <c r="E302" s="80"/>
      <c r="F302" s="80"/>
      <c r="G302" s="80"/>
      <c r="H302" s="80"/>
      <c r="I302" s="80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</row>
    <row r="303" ht="18.0" customHeight="1">
      <c r="A303" s="80"/>
      <c r="B303" s="80"/>
      <c r="C303" s="80"/>
      <c r="D303" s="80"/>
      <c r="E303" s="80"/>
      <c r="F303" s="80"/>
      <c r="G303" s="80"/>
      <c r="H303" s="80"/>
      <c r="I303" s="80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</row>
    <row r="304" ht="18.0" customHeight="1">
      <c r="A304" s="80"/>
      <c r="B304" s="80"/>
      <c r="C304" s="80"/>
      <c r="D304" s="80"/>
      <c r="E304" s="80"/>
      <c r="F304" s="80"/>
      <c r="G304" s="80"/>
      <c r="H304" s="80"/>
      <c r="I304" s="80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</row>
    <row r="305" ht="18.0" customHeight="1">
      <c r="A305" s="80"/>
      <c r="B305" s="80"/>
      <c r="C305" s="80"/>
      <c r="D305" s="80"/>
      <c r="E305" s="80"/>
      <c r="F305" s="80"/>
      <c r="G305" s="80"/>
      <c r="H305" s="80"/>
      <c r="I305" s="80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</row>
    <row r="306" ht="18.0" customHeight="1">
      <c r="A306" s="80"/>
      <c r="B306" s="80"/>
      <c r="C306" s="80"/>
      <c r="D306" s="80"/>
      <c r="E306" s="80"/>
      <c r="F306" s="80"/>
      <c r="G306" s="80"/>
      <c r="H306" s="80"/>
      <c r="I306" s="80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</row>
    <row r="307" ht="18.0" customHeight="1">
      <c r="A307" s="80"/>
      <c r="B307" s="80"/>
      <c r="C307" s="80"/>
      <c r="D307" s="80"/>
      <c r="E307" s="80"/>
      <c r="F307" s="80"/>
      <c r="G307" s="80"/>
      <c r="H307" s="80"/>
      <c r="I307" s="80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</row>
    <row r="308" ht="18.0" customHeight="1">
      <c r="A308" s="80"/>
      <c r="B308" s="80"/>
      <c r="C308" s="80"/>
      <c r="D308" s="80"/>
      <c r="E308" s="80"/>
      <c r="F308" s="80"/>
      <c r="G308" s="80"/>
      <c r="H308" s="80"/>
      <c r="I308" s="80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</row>
    <row r="309" ht="18.0" customHeight="1">
      <c r="A309" s="80"/>
      <c r="B309" s="80"/>
      <c r="C309" s="80"/>
      <c r="D309" s="80"/>
      <c r="E309" s="80"/>
      <c r="F309" s="80"/>
      <c r="G309" s="80"/>
      <c r="H309" s="80"/>
      <c r="I309" s="80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</row>
    <row r="310" ht="18.0" customHeight="1">
      <c r="A310" s="80"/>
      <c r="B310" s="80"/>
      <c r="C310" s="80"/>
      <c r="D310" s="80"/>
      <c r="E310" s="80"/>
      <c r="F310" s="80"/>
      <c r="G310" s="80"/>
      <c r="H310" s="80"/>
      <c r="I310" s="80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</row>
    <row r="311" ht="18.0" customHeight="1">
      <c r="A311" s="80"/>
      <c r="B311" s="80"/>
      <c r="C311" s="80"/>
      <c r="D311" s="80"/>
      <c r="E311" s="80"/>
      <c r="F311" s="80"/>
      <c r="G311" s="80"/>
      <c r="H311" s="80"/>
      <c r="I311" s="80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</row>
    <row r="312" ht="18.0" customHeight="1">
      <c r="A312" s="80"/>
      <c r="B312" s="80"/>
      <c r="C312" s="80"/>
      <c r="D312" s="80"/>
      <c r="E312" s="80"/>
      <c r="F312" s="80"/>
      <c r="G312" s="80"/>
      <c r="H312" s="80"/>
      <c r="I312" s="80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</row>
    <row r="313" ht="18.0" customHeight="1">
      <c r="A313" s="80"/>
      <c r="B313" s="80"/>
      <c r="C313" s="80"/>
      <c r="D313" s="80"/>
      <c r="E313" s="80"/>
      <c r="F313" s="80"/>
      <c r="G313" s="80"/>
      <c r="H313" s="80"/>
      <c r="I313" s="80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</row>
    <row r="314" ht="18.0" customHeight="1">
      <c r="A314" s="80"/>
      <c r="B314" s="80"/>
      <c r="C314" s="80"/>
      <c r="D314" s="80"/>
      <c r="E314" s="80"/>
      <c r="F314" s="80"/>
      <c r="G314" s="80"/>
      <c r="H314" s="80"/>
      <c r="I314" s="80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</row>
    <row r="315" ht="18.0" customHeight="1">
      <c r="A315" s="80"/>
      <c r="B315" s="80"/>
      <c r="C315" s="80"/>
      <c r="D315" s="80"/>
      <c r="E315" s="80"/>
      <c r="F315" s="80"/>
      <c r="G315" s="80"/>
      <c r="H315" s="80"/>
      <c r="I315" s="80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</row>
    <row r="316" ht="18.0" customHeight="1">
      <c r="A316" s="80"/>
      <c r="B316" s="80"/>
      <c r="C316" s="80"/>
      <c r="D316" s="80"/>
      <c r="E316" s="80"/>
      <c r="F316" s="80"/>
      <c r="G316" s="80"/>
      <c r="H316" s="80"/>
      <c r="I316" s="80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</row>
    <row r="317" ht="18.0" customHeight="1">
      <c r="A317" s="80"/>
      <c r="B317" s="80"/>
      <c r="C317" s="80"/>
      <c r="D317" s="80"/>
      <c r="E317" s="80"/>
      <c r="F317" s="80"/>
      <c r="G317" s="80"/>
      <c r="H317" s="80"/>
      <c r="I317" s="80"/>
      <c r="J317" s="48"/>
      <c r="K317" s="48"/>
      <c r="L317" s="48"/>
      <c r="M317" s="48"/>
      <c r="N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  <c r="Z317" s="48"/>
    </row>
    <row r="318" ht="18.0" customHeight="1">
      <c r="A318" s="80"/>
      <c r="B318" s="80"/>
      <c r="C318" s="80"/>
      <c r="D318" s="80"/>
      <c r="E318" s="80"/>
      <c r="F318" s="80"/>
      <c r="G318" s="80"/>
      <c r="H318" s="80"/>
      <c r="I318" s="80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</row>
    <row r="319" ht="18.0" customHeight="1">
      <c r="A319" s="80"/>
      <c r="B319" s="80"/>
      <c r="C319" s="80"/>
      <c r="D319" s="80"/>
      <c r="E319" s="80"/>
      <c r="F319" s="80"/>
      <c r="G319" s="80"/>
      <c r="H319" s="80"/>
      <c r="I319" s="80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</row>
    <row r="320" ht="18.0" customHeight="1">
      <c r="A320" s="80"/>
      <c r="B320" s="80"/>
      <c r="C320" s="80"/>
      <c r="D320" s="80"/>
      <c r="E320" s="80"/>
      <c r="F320" s="80"/>
      <c r="G320" s="80"/>
      <c r="H320" s="80"/>
      <c r="I320" s="80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</row>
    <row r="321" ht="18.0" customHeight="1">
      <c r="A321" s="80"/>
      <c r="B321" s="80"/>
      <c r="C321" s="80"/>
      <c r="D321" s="80"/>
      <c r="E321" s="80"/>
      <c r="F321" s="80"/>
      <c r="G321" s="80"/>
      <c r="H321" s="80"/>
      <c r="I321" s="80"/>
      <c r="J321" s="48"/>
      <c r="K321" s="48"/>
      <c r="L321" s="48"/>
      <c r="M321" s="48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</row>
    <row r="322" ht="18.0" customHeight="1">
      <c r="A322" s="80"/>
      <c r="B322" s="80"/>
      <c r="C322" s="80"/>
      <c r="D322" s="80"/>
      <c r="E322" s="80"/>
      <c r="F322" s="80"/>
      <c r="G322" s="80"/>
      <c r="H322" s="80"/>
      <c r="I322" s="80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</row>
    <row r="323" ht="18.0" customHeight="1">
      <c r="A323" s="80"/>
      <c r="B323" s="80"/>
      <c r="C323" s="80"/>
      <c r="D323" s="80"/>
      <c r="E323" s="80"/>
      <c r="F323" s="80"/>
      <c r="G323" s="80"/>
      <c r="H323" s="80"/>
      <c r="I323" s="80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</row>
    <row r="324" ht="18.0" customHeight="1">
      <c r="A324" s="80"/>
      <c r="B324" s="80"/>
      <c r="C324" s="80"/>
      <c r="D324" s="80"/>
      <c r="E324" s="80"/>
      <c r="F324" s="80"/>
      <c r="G324" s="80"/>
      <c r="H324" s="80"/>
      <c r="I324" s="80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</row>
    <row r="325" ht="18.0" customHeight="1">
      <c r="A325" s="80"/>
      <c r="B325" s="80"/>
      <c r="C325" s="80"/>
      <c r="D325" s="80"/>
      <c r="E325" s="80"/>
      <c r="F325" s="80"/>
      <c r="G325" s="80"/>
      <c r="H325" s="80"/>
      <c r="I325" s="80"/>
      <c r="J325" s="48"/>
      <c r="K325" s="48"/>
      <c r="L325" s="48"/>
      <c r="M325" s="48"/>
      <c r="N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  <c r="Z325" s="48"/>
    </row>
    <row r="326" ht="18.0" customHeight="1">
      <c r="A326" s="80"/>
      <c r="B326" s="80"/>
      <c r="C326" s="80"/>
      <c r="D326" s="80"/>
      <c r="E326" s="80"/>
      <c r="F326" s="80"/>
      <c r="G326" s="80"/>
      <c r="H326" s="80"/>
      <c r="I326" s="80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</row>
    <row r="327" ht="18.0" customHeight="1">
      <c r="A327" s="80"/>
      <c r="B327" s="80"/>
      <c r="C327" s="80"/>
      <c r="D327" s="80"/>
      <c r="E327" s="80"/>
      <c r="F327" s="80"/>
      <c r="G327" s="80"/>
      <c r="H327" s="80"/>
      <c r="I327" s="80"/>
      <c r="J327" s="48"/>
      <c r="K327" s="48"/>
      <c r="L327" s="48"/>
      <c r="M327" s="48"/>
      <c r="N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  <c r="Z327" s="48"/>
    </row>
    <row r="328" ht="18.0" customHeight="1">
      <c r="A328" s="80"/>
      <c r="B328" s="80"/>
      <c r="C328" s="80"/>
      <c r="D328" s="80"/>
      <c r="E328" s="80"/>
      <c r="F328" s="80"/>
      <c r="G328" s="80"/>
      <c r="H328" s="80"/>
      <c r="I328" s="80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</row>
    <row r="329" ht="18.0" customHeight="1">
      <c r="A329" s="80"/>
      <c r="B329" s="80"/>
      <c r="C329" s="80"/>
      <c r="D329" s="80"/>
      <c r="E329" s="80"/>
      <c r="F329" s="80"/>
      <c r="G329" s="80"/>
      <c r="H329" s="80"/>
      <c r="I329" s="80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</row>
    <row r="330" ht="18.0" customHeight="1">
      <c r="A330" s="80"/>
      <c r="B330" s="80"/>
      <c r="C330" s="80"/>
      <c r="D330" s="80"/>
      <c r="E330" s="80"/>
      <c r="F330" s="80"/>
      <c r="G330" s="80"/>
      <c r="H330" s="80"/>
      <c r="I330" s="80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</row>
    <row r="331" ht="18.0" customHeight="1">
      <c r="A331" s="80"/>
      <c r="B331" s="80"/>
      <c r="C331" s="80"/>
      <c r="D331" s="80"/>
      <c r="E331" s="80"/>
      <c r="F331" s="80"/>
      <c r="G331" s="80"/>
      <c r="H331" s="80"/>
      <c r="I331" s="80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</row>
    <row r="332" ht="18.0" customHeight="1">
      <c r="A332" s="80"/>
      <c r="B332" s="80"/>
      <c r="C332" s="80"/>
      <c r="D332" s="80"/>
      <c r="E332" s="80"/>
      <c r="F332" s="80"/>
      <c r="G332" s="80"/>
      <c r="H332" s="80"/>
      <c r="I332" s="80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</row>
    <row r="333" ht="18.0" customHeight="1">
      <c r="A333" s="80"/>
      <c r="B333" s="80"/>
      <c r="C333" s="80"/>
      <c r="D333" s="80"/>
      <c r="E333" s="80"/>
      <c r="F333" s="80"/>
      <c r="G333" s="80"/>
      <c r="H333" s="80"/>
      <c r="I333" s="80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</row>
    <row r="334" ht="18.0" customHeight="1">
      <c r="A334" s="80"/>
      <c r="B334" s="80"/>
      <c r="C334" s="80"/>
      <c r="D334" s="80"/>
      <c r="E334" s="80"/>
      <c r="F334" s="80"/>
      <c r="G334" s="80"/>
      <c r="H334" s="80"/>
      <c r="I334" s="80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</row>
    <row r="335" ht="18.0" customHeight="1">
      <c r="A335" s="80"/>
      <c r="B335" s="80"/>
      <c r="C335" s="80"/>
      <c r="D335" s="80"/>
      <c r="E335" s="80"/>
      <c r="F335" s="80"/>
      <c r="G335" s="80"/>
      <c r="H335" s="80"/>
      <c r="I335" s="80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</row>
    <row r="336" ht="18.0" customHeight="1">
      <c r="A336" s="80"/>
      <c r="B336" s="80"/>
      <c r="C336" s="80"/>
      <c r="D336" s="80"/>
      <c r="E336" s="80"/>
      <c r="F336" s="80"/>
      <c r="G336" s="80"/>
      <c r="H336" s="80"/>
      <c r="I336" s="80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</row>
    <row r="337" ht="18.0" customHeight="1">
      <c r="A337" s="80"/>
      <c r="B337" s="80"/>
      <c r="C337" s="80"/>
      <c r="D337" s="80"/>
      <c r="E337" s="80"/>
      <c r="F337" s="80"/>
      <c r="G337" s="80"/>
      <c r="H337" s="80"/>
      <c r="I337" s="80"/>
      <c r="J337" s="48"/>
      <c r="K337" s="48"/>
      <c r="L337" s="48"/>
      <c r="M337" s="48"/>
      <c r="N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  <c r="Z337" s="48"/>
    </row>
    <row r="338" ht="18.0" customHeight="1">
      <c r="A338" s="80"/>
      <c r="B338" s="80"/>
      <c r="C338" s="80"/>
      <c r="D338" s="80"/>
      <c r="E338" s="80"/>
      <c r="F338" s="80"/>
      <c r="G338" s="80"/>
      <c r="H338" s="80"/>
      <c r="I338" s="80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</row>
    <row r="339" ht="18.0" customHeight="1">
      <c r="A339" s="80"/>
      <c r="B339" s="80"/>
      <c r="C339" s="80"/>
      <c r="D339" s="80"/>
      <c r="E339" s="80"/>
      <c r="F339" s="80"/>
      <c r="G339" s="80"/>
      <c r="H339" s="80"/>
      <c r="I339" s="80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</row>
    <row r="340" ht="18.0" customHeight="1">
      <c r="A340" s="80"/>
      <c r="B340" s="80"/>
      <c r="C340" s="80"/>
      <c r="D340" s="80"/>
      <c r="E340" s="80"/>
      <c r="F340" s="80"/>
      <c r="G340" s="80"/>
      <c r="H340" s="80"/>
      <c r="I340" s="80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</row>
    <row r="341" ht="18.0" customHeight="1">
      <c r="A341" s="80"/>
      <c r="B341" s="80"/>
      <c r="C341" s="80"/>
      <c r="D341" s="80"/>
      <c r="E341" s="80"/>
      <c r="F341" s="80"/>
      <c r="G341" s="80"/>
      <c r="H341" s="80"/>
      <c r="I341" s="80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</row>
    <row r="342" ht="18.0" customHeight="1">
      <c r="A342" s="80"/>
      <c r="B342" s="80"/>
      <c r="C342" s="80"/>
      <c r="D342" s="80"/>
      <c r="E342" s="80"/>
      <c r="F342" s="80"/>
      <c r="G342" s="80"/>
      <c r="H342" s="80"/>
      <c r="I342" s="80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</row>
    <row r="343" ht="18.0" customHeight="1">
      <c r="A343" s="80"/>
      <c r="B343" s="80"/>
      <c r="C343" s="80"/>
      <c r="D343" s="80"/>
      <c r="E343" s="80"/>
      <c r="F343" s="80"/>
      <c r="G343" s="80"/>
      <c r="H343" s="80"/>
      <c r="I343" s="80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</row>
    <row r="344" ht="18.0" customHeight="1">
      <c r="A344" s="80"/>
      <c r="B344" s="80"/>
      <c r="C344" s="80"/>
      <c r="D344" s="80"/>
      <c r="E344" s="80"/>
      <c r="F344" s="80"/>
      <c r="G344" s="80"/>
      <c r="H344" s="80"/>
      <c r="I344" s="80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</row>
    <row r="345" ht="18.0" customHeight="1">
      <c r="A345" s="80"/>
      <c r="B345" s="80"/>
      <c r="C345" s="80"/>
      <c r="D345" s="80"/>
      <c r="E345" s="80"/>
      <c r="F345" s="80"/>
      <c r="G345" s="80"/>
      <c r="H345" s="80"/>
      <c r="I345" s="80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</row>
    <row r="346" ht="18.0" customHeight="1">
      <c r="A346" s="80"/>
      <c r="B346" s="80"/>
      <c r="C346" s="80"/>
      <c r="D346" s="80"/>
      <c r="E346" s="80"/>
      <c r="F346" s="80"/>
      <c r="G346" s="80"/>
      <c r="H346" s="80"/>
      <c r="I346" s="80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</row>
    <row r="347" ht="18.0" customHeight="1">
      <c r="A347" s="80"/>
      <c r="B347" s="80"/>
      <c r="C347" s="80"/>
      <c r="D347" s="80"/>
      <c r="E347" s="80"/>
      <c r="F347" s="80"/>
      <c r="G347" s="80"/>
      <c r="H347" s="80"/>
      <c r="I347" s="80"/>
      <c r="J347" s="48"/>
      <c r="K347" s="48"/>
      <c r="L347" s="48"/>
      <c r="M347" s="48"/>
      <c r="N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  <c r="Z347" s="48"/>
    </row>
    <row r="348" ht="18.0" customHeight="1">
      <c r="A348" s="80"/>
      <c r="B348" s="80"/>
      <c r="C348" s="80"/>
      <c r="D348" s="80"/>
      <c r="E348" s="80"/>
      <c r="F348" s="80"/>
      <c r="G348" s="80"/>
      <c r="H348" s="80"/>
      <c r="I348" s="80"/>
      <c r="J348" s="48"/>
      <c r="K348" s="48"/>
      <c r="L348" s="48"/>
      <c r="M348" s="48"/>
      <c r="N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  <c r="Z348" s="48"/>
    </row>
    <row r="349" ht="18.0" customHeight="1">
      <c r="A349" s="80"/>
      <c r="B349" s="80"/>
      <c r="C349" s="80"/>
      <c r="D349" s="80"/>
      <c r="E349" s="80"/>
      <c r="F349" s="80"/>
      <c r="G349" s="80"/>
      <c r="H349" s="80"/>
      <c r="I349" s="80"/>
      <c r="J349" s="48"/>
      <c r="K349" s="48"/>
      <c r="L349" s="48"/>
      <c r="M349" s="48"/>
      <c r="N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  <c r="Z349" s="48"/>
    </row>
    <row r="350" ht="18.0" customHeight="1">
      <c r="A350" s="80"/>
      <c r="B350" s="80"/>
      <c r="C350" s="80"/>
      <c r="D350" s="80"/>
      <c r="E350" s="80"/>
      <c r="F350" s="80"/>
      <c r="G350" s="80"/>
      <c r="H350" s="80"/>
      <c r="I350" s="80"/>
      <c r="J350" s="48"/>
      <c r="K350" s="48"/>
      <c r="L350" s="48"/>
      <c r="M350" s="48"/>
      <c r="N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  <c r="Z350" s="48"/>
    </row>
    <row r="351" ht="18.0" customHeight="1">
      <c r="A351" s="80"/>
      <c r="B351" s="80"/>
      <c r="C351" s="80"/>
      <c r="D351" s="80"/>
      <c r="E351" s="80"/>
      <c r="F351" s="80"/>
      <c r="G351" s="80"/>
      <c r="H351" s="80"/>
      <c r="I351" s="80"/>
      <c r="J351" s="48"/>
      <c r="K351" s="48"/>
      <c r="L351" s="48"/>
      <c r="M351" s="48"/>
      <c r="N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  <c r="Z351" s="48"/>
    </row>
    <row r="352" ht="18.0" customHeight="1">
      <c r="A352" s="80"/>
      <c r="B352" s="80"/>
      <c r="C352" s="80"/>
      <c r="D352" s="80"/>
      <c r="E352" s="80"/>
      <c r="F352" s="80"/>
      <c r="G352" s="80"/>
      <c r="H352" s="80"/>
      <c r="I352" s="80"/>
      <c r="J352" s="48"/>
      <c r="K352" s="48"/>
      <c r="L352" s="48"/>
      <c r="M352" s="48"/>
      <c r="N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  <c r="Z352" s="48"/>
    </row>
    <row r="353" ht="18.0" customHeight="1">
      <c r="A353" s="80"/>
      <c r="B353" s="80"/>
      <c r="C353" s="80"/>
      <c r="D353" s="80"/>
      <c r="E353" s="80"/>
      <c r="F353" s="80"/>
      <c r="G353" s="80"/>
      <c r="H353" s="80"/>
      <c r="I353" s="80"/>
      <c r="J353" s="48"/>
      <c r="K353" s="48"/>
      <c r="L353" s="48"/>
      <c r="M353" s="48"/>
      <c r="N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  <c r="Z353" s="48"/>
    </row>
    <row r="354" ht="18.0" customHeight="1">
      <c r="A354" s="80"/>
      <c r="B354" s="80"/>
      <c r="C354" s="80"/>
      <c r="D354" s="80"/>
      <c r="E354" s="80"/>
      <c r="F354" s="80"/>
      <c r="G354" s="80"/>
      <c r="H354" s="80"/>
      <c r="I354" s="80"/>
      <c r="J354" s="48"/>
      <c r="K354" s="48"/>
      <c r="L354" s="48"/>
      <c r="M354" s="48"/>
      <c r="N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  <c r="Z354" s="48"/>
    </row>
    <row r="355" ht="18.0" customHeight="1">
      <c r="A355" s="80"/>
      <c r="B355" s="80"/>
      <c r="C355" s="80"/>
      <c r="D355" s="80"/>
      <c r="E355" s="80"/>
      <c r="F355" s="80"/>
      <c r="G355" s="80"/>
      <c r="H355" s="80"/>
      <c r="I355" s="80"/>
      <c r="J355" s="48"/>
      <c r="K355" s="48"/>
      <c r="L355" s="48"/>
      <c r="M355" s="48"/>
      <c r="N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  <c r="Z355" s="48"/>
    </row>
    <row r="356" ht="18.0" customHeight="1">
      <c r="A356" s="80"/>
      <c r="B356" s="80"/>
      <c r="C356" s="80"/>
      <c r="D356" s="80"/>
      <c r="E356" s="80"/>
      <c r="F356" s="80"/>
      <c r="G356" s="80"/>
      <c r="H356" s="80"/>
      <c r="I356" s="80"/>
      <c r="J356" s="48"/>
      <c r="K356" s="48"/>
      <c r="L356" s="48"/>
      <c r="M356" s="48"/>
      <c r="N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  <c r="Z356" s="48"/>
    </row>
    <row r="357" ht="18.0" customHeight="1">
      <c r="A357" s="80"/>
      <c r="B357" s="80"/>
      <c r="C357" s="80"/>
      <c r="D357" s="80"/>
      <c r="E357" s="80"/>
      <c r="F357" s="80"/>
      <c r="G357" s="80"/>
      <c r="H357" s="80"/>
      <c r="I357" s="80"/>
      <c r="J357" s="48"/>
      <c r="K357" s="48"/>
      <c r="L357" s="48"/>
      <c r="M357" s="48"/>
      <c r="N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  <c r="Z357" s="48"/>
    </row>
    <row r="358" ht="18.0" customHeight="1">
      <c r="A358" s="80"/>
      <c r="B358" s="80"/>
      <c r="C358" s="80"/>
      <c r="D358" s="80"/>
      <c r="E358" s="80"/>
      <c r="F358" s="80"/>
      <c r="G358" s="80"/>
      <c r="H358" s="80"/>
      <c r="I358" s="80"/>
      <c r="J358" s="48"/>
      <c r="K358" s="48"/>
      <c r="L358" s="48"/>
      <c r="M358" s="48"/>
      <c r="N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  <c r="Z358" s="48"/>
    </row>
    <row r="359" ht="18.0" customHeight="1">
      <c r="A359" s="80"/>
      <c r="B359" s="80"/>
      <c r="C359" s="80"/>
      <c r="D359" s="80"/>
      <c r="E359" s="80"/>
      <c r="F359" s="80"/>
      <c r="G359" s="80"/>
      <c r="H359" s="80"/>
      <c r="I359" s="80"/>
      <c r="J359" s="48"/>
      <c r="K359" s="48"/>
      <c r="L359" s="48"/>
      <c r="M359" s="48"/>
      <c r="N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  <c r="Z359" s="48"/>
    </row>
    <row r="360" ht="18.0" customHeight="1">
      <c r="A360" s="80"/>
      <c r="B360" s="80"/>
      <c r="C360" s="80"/>
      <c r="D360" s="80"/>
      <c r="E360" s="80"/>
      <c r="F360" s="80"/>
      <c r="G360" s="80"/>
      <c r="H360" s="80"/>
      <c r="I360" s="80"/>
      <c r="J360" s="48"/>
      <c r="K360" s="48"/>
      <c r="L360" s="48"/>
      <c r="M360" s="48"/>
      <c r="N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  <c r="Z360" s="48"/>
    </row>
    <row r="361" ht="18.0" customHeight="1">
      <c r="A361" s="80"/>
      <c r="B361" s="80"/>
      <c r="C361" s="80"/>
      <c r="D361" s="80"/>
      <c r="E361" s="80"/>
      <c r="F361" s="80"/>
      <c r="G361" s="80"/>
      <c r="H361" s="80"/>
      <c r="I361" s="80"/>
      <c r="J361" s="48"/>
      <c r="K361" s="48"/>
      <c r="L361" s="48"/>
      <c r="M361" s="48"/>
      <c r="N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  <c r="Z361" s="48"/>
    </row>
    <row r="362" ht="18.0" customHeight="1">
      <c r="A362" s="80"/>
      <c r="B362" s="80"/>
      <c r="C362" s="80"/>
      <c r="D362" s="80"/>
      <c r="E362" s="80"/>
      <c r="F362" s="80"/>
      <c r="G362" s="80"/>
      <c r="H362" s="80"/>
      <c r="I362" s="80"/>
      <c r="J362" s="48"/>
      <c r="K362" s="48"/>
      <c r="L362" s="48"/>
      <c r="M362" s="48"/>
      <c r="N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  <c r="Z362" s="48"/>
    </row>
    <row r="363" ht="18.0" customHeight="1">
      <c r="A363" s="80"/>
      <c r="B363" s="80"/>
      <c r="C363" s="80"/>
      <c r="D363" s="80"/>
      <c r="E363" s="80"/>
      <c r="F363" s="80"/>
      <c r="G363" s="80"/>
      <c r="H363" s="80"/>
      <c r="I363" s="80"/>
      <c r="J363" s="48"/>
      <c r="K363" s="48"/>
      <c r="L363" s="48"/>
      <c r="M363" s="48"/>
      <c r="N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  <c r="Z363" s="48"/>
    </row>
    <row r="364" ht="18.0" customHeight="1">
      <c r="A364" s="80"/>
      <c r="B364" s="80"/>
      <c r="C364" s="80"/>
      <c r="D364" s="80"/>
      <c r="E364" s="80"/>
      <c r="F364" s="80"/>
      <c r="G364" s="80"/>
      <c r="H364" s="80"/>
      <c r="I364" s="80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</row>
    <row r="365" ht="18.0" customHeight="1">
      <c r="A365" s="80"/>
      <c r="B365" s="80"/>
      <c r="C365" s="80"/>
      <c r="D365" s="80"/>
      <c r="E365" s="80"/>
      <c r="F365" s="80"/>
      <c r="G365" s="80"/>
      <c r="H365" s="80"/>
      <c r="I365" s="80"/>
      <c r="J365" s="48"/>
      <c r="K365" s="48"/>
      <c r="L365" s="48"/>
      <c r="M365" s="48"/>
      <c r="N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  <c r="Z365" s="48"/>
    </row>
    <row r="366" ht="18.0" customHeight="1">
      <c r="A366" s="80"/>
      <c r="B366" s="80"/>
      <c r="C366" s="80"/>
      <c r="D366" s="80"/>
      <c r="E366" s="80"/>
      <c r="F366" s="80"/>
      <c r="G366" s="80"/>
      <c r="H366" s="80"/>
      <c r="I366" s="80"/>
      <c r="J366" s="48"/>
      <c r="K366" s="48"/>
      <c r="L366" s="48"/>
      <c r="M366" s="48"/>
      <c r="N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  <c r="Z366" s="48"/>
    </row>
    <row r="367" ht="18.0" customHeight="1">
      <c r="A367" s="80"/>
      <c r="B367" s="80"/>
      <c r="C367" s="80"/>
      <c r="D367" s="80"/>
      <c r="E367" s="80"/>
      <c r="F367" s="80"/>
      <c r="G367" s="80"/>
      <c r="H367" s="80"/>
      <c r="I367" s="80"/>
      <c r="J367" s="48"/>
      <c r="K367" s="48"/>
      <c r="L367" s="48"/>
      <c r="M367" s="48"/>
      <c r="N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  <c r="Z367" s="48"/>
    </row>
    <row r="368" ht="18.0" customHeight="1">
      <c r="A368" s="80"/>
      <c r="B368" s="80"/>
      <c r="C368" s="80"/>
      <c r="D368" s="80"/>
      <c r="E368" s="80"/>
      <c r="F368" s="80"/>
      <c r="G368" s="80"/>
      <c r="H368" s="80"/>
      <c r="I368" s="80"/>
      <c r="J368" s="48"/>
      <c r="K368" s="48"/>
      <c r="L368" s="48"/>
      <c r="M368" s="48"/>
      <c r="N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  <c r="Z368" s="48"/>
    </row>
    <row r="369" ht="18.0" customHeight="1">
      <c r="A369" s="80"/>
      <c r="B369" s="80"/>
      <c r="C369" s="80"/>
      <c r="D369" s="80"/>
      <c r="E369" s="80"/>
      <c r="F369" s="80"/>
      <c r="G369" s="80"/>
      <c r="H369" s="80"/>
      <c r="I369" s="80"/>
      <c r="J369" s="48"/>
      <c r="K369" s="48"/>
      <c r="L369" s="48"/>
      <c r="M369" s="48"/>
      <c r="N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  <c r="Z369" s="48"/>
    </row>
    <row r="370" ht="18.0" customHeight="1">
      <c r="A370" s="80"/>
      <c r="B370" s="80"/>
      <c r="C370" s="80"/>
      <c r="D370" s="80"/>
      <c r="E370" s="80"/>
      <c r="F370" s="80"/>
      <c r="G370" s="80"/>
      <c r="H370" s="80"/>
      <c r="I370" s="80"/>
      <c r="J370" s="48"/>
      <c r="K370" s="48"/>
      <c r="L370" s="48"/>
      <c r="M370" s="48"/>
      <c r="N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  <c r="Z370" s="48"/>
    </row>
    <row r="371" ht="18.0" customHeight="1">
      <c r="A371" s="80"/>
      <c r="B371" s="80"/>
      <c r="C371" s="80"/>
      <c r="D371" s="80"/>
      <c r="E371" s="80"/>
      <c r="F371" s="80"/>
      <c r="G371" s="80"/>
      <c r="H371" s="80"/>
      <c r="I371" s="80"/>
      <c r="J371" s="48"/>
      <c r="K371" s="48"/>
      <c r="L371" s="48"/>
      <c r="M371" s="48"/>
      <c r="N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  <c r="Z371" s="48"/>
    </row>
    <row r="372" ht="18.0" customHeight="1">
      <c r="A372" s="80"/>
      <c r="B372" s="80"/>
      <c r="C372" s="80"/>
      <c r="D372" s="80"/>
      <c r="E372" s="80"/>
      <c r="F372" s="80"/>
      <c r="G372" s="80"/>
      <c r="H372" s="80"/>
      <c r="I372" s="80"/>
      <c r="J372" s="48"/>
      <c r="K372" s="48"/>
      <c r="L372" s="48"/>
      <c r="M372" s="48"/>
      <c r="N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  <c r="Z372" s="48"/>
    </row>
    <row r="373" ht="18.0" customHeight="1">
      <c r="A373" s="80"/>
      <c r="B373" s="80"/>
      <c r="C373" s="80"/>
      <c r="D373" s="80"/>
      <c r="E373" s="80"/>
      <c r="F373" s="80"/>
      <c r="G373" s="80"/>
      <c r="H373" s="80"/>
      <c r="I373" s="80"/>
      <c r="J373" s="48"/>
      <c r="K373" s="48"/>
      <c r="L373" s="48"/>
      <c r="M373" s="48"/>
      <c r="N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  <c r="Z373" s="48"/>
    </row>
    <row r="374" ht="18.0" customHeight="1">
      <c r="A374" s="80"/>
      <c r="B374" s="80"/>
      <c r="C374" s="80"/>
      <c r="D374" s="80"/>
      <c r="E374" s="80"/>
      <c r="F374" s="80"/>
      <c r="G374" s="80"/>
      <c r="H374" s="80"/>
      <c r="I374" s="80"/>
      <c r="J374" s="48"/>
      <c r="K374" s="48"/>
      <c r="L374" s="48"/>
      <c r="M374" s="48"/>
      <c r="N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  <c r="Z374" s="48"/>
    </row>
    <row r="375" ht="18.0" customHeight="1">
      <c r="A375" s="80"/>
      <c r="B375" s="80"/>
      <c r="C375" s="80"/>
      <c r="D375" s="80"/>
      <c r="E375" s="80"/>
      <c r="F375" s="80"/>
      <c r="G375" s="80"/>
      <c r="H375" s="80"/>
      <c r="I375" s="80"/>
      <c r="J375" s="48"/>
      <c r="K375" s="48"/>
      <c r="L375" s="48"/>
      <c r="M375" s="48"/>
      <c r="N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  <c r="Z375" s="48"/>
    </row>
    <row r="376" ht="18.0" customHeight="1">
      <c r="A376" s="80"/>
      <c r="B376" s="80"/>
      <c r="C376" s="80"/>
      <c r="D376" s="80"/>
      <c r="E376" s="80"/>
      <c r="F376" s="80"/>
      <c r="G376" s="80"/>
      <c r="H376" s="80"/>
      <c r="I376" s="80"/>
      <c r="J376" s="48"/>
      <c r="K376" s="48"/>
      <c r="L376" s="48"/>
      <c r="M376" s="48"/>
      <c r="N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  <c r="Z376" s="48"/>
    </row>
    <row r="377" ht="18.0" customHeight="1">
      <c r="A377" s="80"/>
      <c r="B377" s="80"/>
      <c r="C377" s="80"/>
      <c r="D377" s="80"/>
      <c r="E377" s="80"/>
      <c r="F377" s="80"/>
      <c r="G377" s="80"/>
      <c r="H377" s="80"/>
      <c r="I377" s="80"/>
      <c r="J377" s="48"/>
      <c r="K377" s="48"/>
      <c r="L377" s="48"/>
      <c r="M377" s="48"/>
      <c r="N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  <c r="Z377" s="48"/>
    </row>
    <row r="378" ht="18.0" customHeight="1">
      <c r="A378" s="80"/>
      <c r="B378" s="80"/>
      <c r="C378" s="80"/>
      <c r="D378" s="80"/>
      <c r="E378" s="80"/>
      <c r="F378" s="80"/>
      <c r="G378" s="80"/>
      <c r="H378" s="80"/>
      <c r="I378" s="80"/>
      <c r="J378" s="48"/>
      <c r="K378" s="48"/>
      <c r="L378" s="48"/>
      <c r="M378" s="48"/>
      <c r="N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  <c r="Z378" s="48"/>
    </row>
    <row r="379" ht="18.0" customHeight="1">
      <c r="A379" s="80"/>
      <c r="B379" s="80"/>
      <c r="C379" s="80"/>
      <c r="D379" s="80"/>
      <c r="E379" s="80"/>
      <c r="F379" s="80"/>
      <c r="G379" s="80"/>
      <c r="H379" s="80"/>
      <c r="I379" s="80"/>
      <c r="J379" s="48"/>
      <c r="K379" s="48"/>
      <c r="L379" s="48"/>
      <c r="M379" s="48"/>
      <c r="N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  <c r="Z379" s="48"/>
    </row>
    <row r="380" ht="18.0" customHeight="1">
      <c r="A380" s="80"/>
      <c r="B380" s="80"/>
      <c r="C380" s="80"/>
      <c r="D380" s="80"/>
      <c r="E380" s="80"/>
      <c r="F380" s="80"/>
      <c r="G380" s="80"/>
      <c r="H380" s="80"/>
      <c r="I380" s="80"/>
      <c r="J380" s="48"/>
      <c r="K380" s="48"/>
      <c r="L380" s="48"/>
      <c r="M380" s="48"/>
      <c r="N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  <c r="Z380" s="48"/>
    </row>
    <row r="381" ht="18.0" customHeight="1">
      <c r="A381" s="80"/>
      <c r="B381" s="80"/>
      <c r="C381" s="80"/>
      <c r="D381" s="80"/>
      <c r="E381" s="80"/>
      <c r="F381" s="80"/>
      <c r="G381" s="80"/>
      <c r="H381" s="80"/>
      <c r="I381" s="80"/>
      <c r="J381" s="48"/>
      <c r="K381" s="48"/>
      <c r="L381" s="48"/>
      <c r="M381" s="48"/>
      <c r="N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  <c r="Z381" s="48"/>
    </row>
    <row r="382" ht="18.0" customHeight="1">
      <c r="A382" s="80"/>
      <c r="B382" s="80"/>
      <c r="C382" s="80"/>
      <c r="D382" s="80"/>
      <c r="E382" s="80"/>
      <c r="F382" s="80"/>
      <c r="G382" s="80"/>
      <c r="H382" s="80"/>
      <c r="I382" s="80"/>
      <c r="J382" s="48"/>
      <c r="K382" s="48"/>
      <c r="L382" s="48"/>
      <c r="M382" s="48"/>
      <c r="N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  <c r="Z382" s="48"/>
    </row>
    <row r="383" ht="18.0" customHeight="1">
      <c r="A383" s="80"/>
      <c r="B383" s="80"/>
      <c r="C383" s="80"/>
      <c r="D383" s="80"/>
      <c r="E383" s="80"/>
      <c r="F383" s="80"/>
      <c r="G383" s="80"/>
      <c r="H383" s="80"/>
      <c r="I383" s="80"/>
      <c r="J383" s="48"/>
      <c r="K383" s="48"/>
      <c r="L383" s="48"/>
      <c r="M383" s="48"/>
      <c r="N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  <c r="Z383" s="48"/>
    </row>
    <row r="384" ht="18.0" customHeight="1">
      <c r="A384" s="80"/>
      <c r="B384" s="80"/>
      <c r="C384" s="80"/>
      <c r="D384" s="80"/>
      <c r="E384" s="80"/>
      <c r="F384" s="80"/>
      <c r="G384" s="80"/>
      <c r="H384" s="80"/>
      <c r="I384" s="80"/>
      <c r="J384" s="48"/>
      <c r="K384" s="48"/>
      <c r="L384" s="48"/>
      <c r="M384" s="48"/>
      <c r="N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  <c r="Z384" s="48"/>
    </row>
    <row r="385" ht="18.0" customHeight="1">
      <c r="A385" s="80"/>
      <c r="B385" s="80"/>
      <c r="C385" s="80"/>
      <c r="D385" s="80"/>
      <c r="E385" s="80"/>
      <c r="F385" s="80"/>
      <c r="G385" s="80"/>
      <c r="H385" s="80"/>
      <c r="I385" s="80"/>
      <c r="J385" s="48"/>
      <c r="K385" s="48"/>
      <c r="L385" s="48"/>
      <c r="M385" s="48"/>
      <c r="N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  <c r="Z385" s="48"/>
    </row>
    <row r="386" ht="18.0" customHeight="1">
      <c r="A386" s="80"/>
      <c r="B386" s="80"/>
      <c r="C386" s="80"/>
      <c r="D386" s="80"/>
      <c r="E386" s="80"/>
      <c r="F386" s="80"/>
      <c r="G386" s="80"/>
      <c r="H386" s="80"/>
      <c r="I386" s="80"/>
      <c r="J386" s="48"/>
      <c r="K386" s="48"/>
      <c r="L386" s="48"/>
      <c r="M386" s="48"/>
      <c r="N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  <c r="Z386" s="48"/>
    </row>
    <row r="387" ht="18.0" customHeight="1">
      <c r="A387" s="80"/>
      <c r="B387" s="80"/>
      <c r="C387" s="80"/>
      <c r="D387" s="80"/>
      <c r="E387" s="80"/>
      <c r="F387" s="80"/>
      <c r="G387" s="80"/>
      <c r="H387" s="80"/>
      <c r="I387" s="80"/>
      <c r="J387" s="48"/>
      <c r="K387" s="48"/>
      <c r="L387" s="48"/>
      <c r="M387" s="48"/>
      <c r="N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  <c r="Z387" s="48"/>
    </row>
    <row r="388" ht="18.0" customHeight="1">
      <c r="A388" s="80"/>
      <c r="B388" s="80"/>
      <c r="C388" s="80"/>
      <c r="D388" s="80"/>
      <c r="E388" s="80"/>
      <c r="F388" s="80"/>
      <c r="G388" s="80"/>
      <c r="H388" s="80"/>
      <c r="I388" s="80"/>
      <c r="J388" s="48"/>
      <c r="K388" s="48"/>
      <c r="L388" s="48"/>
      <c r="M388" s="48"/>
      <c r="N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  <c r="Z388" s="48"/>
    </row>
    <row r="389" ht="18.0" customHeight="1">
      <c r="A389" s="80"/>
      <c r="B389" s="80"/>
      <c r="C389" s="80"/>
      <c r="D389" s="80"/>
      <c r="E389" s="80"/>
      <c r="F389" s="80"/>
      <c r="G389" s="80"/>
      <c r="H389" s="80"/>
      <c r="I389" s="80"/>
      <c r="J389" s="48"/>
      <c r="K389" s="48"/>
      <c r="L389" s="48"/>
      <c r="M389" s="48"/>
      <c r="N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  <c r="Z389" s="48"/>
    </row>
    <row r="390" ht="18.0" customHeight="1">
      <c r="A390" s="80"/>
      <c r="B390" s="80"/>
      <c r="C390" s="80"/>
      <c r="D390" s="80"/>
      <c r="E390" s="80"/>
      <c r="F390" s="80"/>
      <c r="G390" s="80"/>
      <c r="H390" s="80"/>
      <c r="I390" s="80"/>
      <c r="J390" s="48"/>
      <c r="K390" s="48"/>
      <c r="L390" s="48"/>
      <c r="M390" s="48"/>
      <c r="N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  <c r="Z390" s="48"/>
    </row>
    <row r="391" ht="18.0" customHeight="1">
      <c r="A391" s="80"/>
      <c r="B391" s="80"/>
      <c r="C391" s="80"/>
      <c r="D391" s="80"/>
      <c r="E391" s="80"/>
      <c r="F391" s="80"/>
      <c r="G391" s="80"/>
      <c r="H391" s="80"/>
      <c r="I391" s="80"/>
      <c r="J391" s="48"/>
      <c r="K391" s="48"/>
      <c r="L391" s="48"/>
      <c r="M391" s="48"/>
      <c r="N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  <c r="Z391" s="48"/>
    </row>
    <row r="392" ht="18.0" customHeight="1">
      <c r="A392" s="80"/>
      <c r="B392" s="80"/>
      <c r="C392" s="80"/>
      <c r="D392" s="80"/>
      <c r="E392" s="80"/>
      <c r="F392" s="80"/>
      <c r="G392" s="80"/>
      <c r="H392" s="80"/>
      <c r="I392" s="80"/>
      <c r="J392" s="48"/>
      <c r="K392" s="48"/>
      <c r="L392" s="48"/>
      <c r="M392" s="48"/>
      <c r="N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  <c r="Z392" s="48"/>
    </row>
    <row r="393" ht="18.0" customHeight="1">
      <c r="A393" s="80"/>
      <c r="B393" s="80"/>
      <c r="C393" s="80"/>
      <c r="D393" s="80"/>
      <c r="E393" s="80"/>
      <c r="F393" s="80"/>
      <c r="G393" s="80"/>
      <c r="H393" s="80"/>
      <c r="I393" s="80"/>
      <c r="J393" s="48"/>
      <c r="K393" s="48"/>
      <c r="L393" s="48"/>
      <c r="M393" s="48"/>
      <c r="N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  <c r="Z393" s="48"/>
    </row>
    <row r="394" ht="18.0" customHeight="1">
      <c r="A394" s="80"/>
      <c r="B394" s="80"/>
      <c r="C394" s="80"/>
      <c r="D394" s="80"/>
      <c r="E394" s="80"/>
      <c r="F394" s="80"/>
      <c r="G394" s="80"/>
      <c r="H394" s="80"/>
      <c r="I394" s="80"/>
      <c r="J394" s="48"/>
      <c r="K394" s="48"/>
      <c r="L394" s="48"/>
      <c r="M394" s="48"/>
      <c r="N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  <c r="Z394" s="48"/>
    </row>
    <row r="395" ht="18.0" customHeight="1">
      <c r="A395" s="80"/>
      <c r="B395" s="80"/>
      <c r="C395" s="80"/>
      <c r="D395" s="80"/>
      <c r="E395" s="80"/>
      <c r="F395" s="80"/>
      <c r="G395" s="80"/>
      <c r="H395" s="80"/>
      <c r="I395" s="80"/>
      <c r="J395" s="48"/>
      <c r="K395" s="48"/>
      <c r="L395" s="48"/>
      <c r="M395" s="48"/>
      <c r="N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  <c r="Z395" s="48"/>
    </row>
    <row r="396" ht="18.0" customHeight="1">
      <c r="A396" s="80"/>
      <c r="B396" s="80"/>
      <c r="C396" s="80"/>
      <c r="D396" s="80"/>
      <c r="E396" s="80"/>
      <c r="F396" s="80"/>
      <c r="G396" s="80"/>
      <c r="H396" s="80"/>
      <c r="I396" s="80"/>
      <c r="J396" s="48"/>
      <c r="K396" s="48"/>
      <c r="L396" s="48"/>
      <c r="M396" s="48"/>
      <c r="N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  <c r="Z396" s="48"/>
    </row>
    <row r="397" ht="18.0" customHeight="1">
      <c r="A397" s="80"/>
      <c r="B397" s="80"/>
      <c r="C397" s="80"/>
      <c r="D397" s="80"/>
      <c r="E397" s="80"/>
      <c r="F397" s="80"/>
      <c r="G397" s="80"/>
      <c r="H397" s="80"/>
      <c r="I397" s="80"/>
      <c r="J397" s="48"/>
      <c r="K397" s="48"/>
      <c r="L397" s="48"/>
      <c r="M397" s="48"/>
      <c r="N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  <c r="Z397" s="48"/>
    </row>
    <row r="398" ht="18.0" customHeight="1">
      <c r="A398" s="80"/>
      <c r="B398" s="80"/>
      <c r="C398" s="80"/>
      <c r="D398" s="80"/>
      <c r="E398" s="80"/>
      <c r="F398" s="80"/>
      <c r="G398" s="80"/>
      <c r="H398" s="80"/>
      <c r="I398" s="80"/>
      <c r="J398" s="48"/>
      <c r="K398" s="48"/>
      <c r="L398" s="48"/>
      <c r="M398" s="48"/>
      <c r="N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  <c r="Z398" s="48"/>
    </row>
    <row r="399" ht="18.0" customHeight="1">
      <c r="A399" s="80"/>
      <c r="B399" s="80"/>
      <c r="C399" s="80"/>
      <c r="D399" s="80"/>
      <c r="E399" s="80"/>
      <c r="F399" s="80"/>
      <c r="G399" s="80"/>
      <c r="H399" s="80"/>
      <c r="I399" s="80"/>
      <c r="J399" s="48"/>
      <c r="K399" s="48"/>
      <c r="L399" s="48"/>
      <c r="M399" s="48"/>
      <c r="N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  <c r="Z399" s="48"/>
    </row>
    <row r="400" ht="18.0" customHeight="1">
      <c r="A400" s="80"/>
      <c r="B400" s="80"/>
      <c r="C400" s="80"/>
      <c r="D400" s="80"/>
      <c r="E400" s="80"/>
      <c r="F400" s="80"/>
      <c r="G400" s="80"/>
      <c r="H400" s="80"/>
      <c r="I400" s="80"/>
      <c r="J400" s="48"/>
      <c r="K400" s="48"/>
      <c r="L400" s="48"/>
      <c r="M400" s="48"/>
      <c r="N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  <c r="Z400" s="48"/>
    </row>
    <row r="401" ht="18.0" customHeight="1">
      <c r="A401" s="80"/>
      <c r="B401" s="80"/>
      <c r="C401" s="80"/>
      <c r="D401" s="80"/>
      <c r="E401" s="80"/>
      <c r="F401" s="80"/>
      <c r="G401" s="80"/>
      <c r="H401" s="80"/>
      <c r="I401" s="80"/>
      <c r="J401" s="48"/>
      <c r="K401" s="48"/>
      <c r="L401" s="48"/>
      <c r="M401" s="48"/>
      <c r="N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  <c r="Z401" s="48"/>
    </row>
    <row r="402" ht="18.0" customHeight="1">
      <c r="A402" s="80"/>
      <c r="B402" s="80"/>
      <c r="C402" s="80"/>
      <c r="D402" s="80"/>
      <c r="E402" s="80"/>
      <c r="F402" s="80"/>
      <c r="G402" s="80"/>
      <c r="H402" s="80"/>
      <c r="I402" s="80"/>
      <c r="J402" s="48"/>
      <c r="K402" s="48"/>
      <c r="L402" s="48"/>
      <c r="M402" s="48"/>
      <c r="N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  <c r="Z402" s="48"/>
    </row>
    <row r="403" ht="18.0" customHeight="1">
      <c r="A403" s="80"/>
      <c r="B403" s="80"/>
      <c r="C403" s="80"/>
      <c r="D403" s="80"/>
      <c r="E403" s="80"/>
      <c r="F403" s="80"/>
      <c r="G403" s="80"/>
      <c r="H403" s="80"/>
      <c r="I403" s="80"/>
      <c r="J403" s="48"/>
      <c r="K403" s="48"/>
      <c r="L403" s="48"/>
      <c r="M403" s="48"/>
      <c r="N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  <c r="Z403" s="48"/>
    </row>
    <row r="404" ht="18.0" customHeight="1">
      <c r="A404" s="80"/>
      <c r="B404" s="80"/>
      <c r="C404" s="80"/>
      <c r="D404" s="80"/>
      <c r="E404" s="80"/>
      <c r="F404" s="80"/>
      <c r="G404" s="80"/>
      <c r="H404" s="80"/>
      <c r="I404" s="80"/>
      <c r="J404" s="48"/>
      <c r="K404" s="48"/>
      <c r="L404" s="48"/>
      <c r="M404" s="48"/>
      <c r="N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  <c r="Z404" s="48"/>
    </row>
    <row r="405" ht="18.0" customHeight="1">
      <c r="A405" s="80"/>
      <c r="B405" s="80"/>
      <c r="C405" s="80"/>
      <c r="D405" s="80"/>
      <c r="E405" s="80"/>
      <c r="F405" s="80"/>
      <c r="G405" s="80"/>
      <c r="H405" s="80"/>
      <c r="I405" s="80"/>
      <c r="J405" s="48"/>
      <c r="K405" s="48"/>
      <c r="L405" s="48"/>
      <c r="M405" s="48"/>
      <c r="N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  <c r="Z405" s="48"/>
    </row>
    <row r="406" ht="18.0" customHeight="1">
      <c r="A406" s="80"/>
      <c r="B406" s="80"/>
      <c r="C406" s="80"/>
      <c r="D406" s="80"/>
      <c r="E406" s="80"/>
      <c r="F406" s="80"/>
      <c r="G406" s="80"/>
      <c r="H406" s="80"/>
      <c r="I406" s="80"/>
      <c r="J406" s="48"/>
      <c r="K406" s="48"/>
      <c r="L406" s="48"/>
      <c r="M406" s="48"/>
      <c r="N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  <c r="Z406" s="48"/>
    </row>
    <row r="407" ht="18.0" customHeight="1">
      <c r="A407" s="80"/>
      <c r="B407" s="80"/>
      <c r="C407" s="80"/>
      <c r="D407" s="80"/>
      <c r="E407" s="80"/>
      <c r="F407" s="80"/>
      <c r="G407" s="80"/>
      <c r="H407" s="80"/>
      <c r="I407" s="80"/>
      <c r="J407" s="48"/>
      <c r="K407" s="48"/>
      <c r="L407" s="48"/>
      <c r="M407" s="48"/>
      <c r="N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  <c r="Z407" s="48"/>
    </row>
    <row r="408" ht="18.0" customHeight="1">
      <c r="A408" s="80"/>
      <c r="B408" s="80"/>
      <c r="C408" s="80"/>
      <c r="D408" s="80"/>
      <c r="E408" s="80"/>
      <c r="F408" s="80"/>
      <c r="G408" s="80"/>
      <c r="H408" s="80"/>
      <c r="I408" s="80"/>
      <c r="J408" s="48"/>
      <c r="K408" s="48"/>
      <c r="L408" s="48"/>
      <c r="M408" s="48"/>
      <c r="N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  <c r="Z408" s="48"/>
    </row>
    <row r="409" ht="18.0" customHeight="1">
      <c r="A409" s="80"/>
      <c r="B409" s="80"/>
      <c r="C409" s="80"/>
      <c r="D409" s="80"/>
      <c r="E409" s="80"/>
      <c r="F409" s="80"/>
      <c r="G409" s="80"/>
      <c r="H409" s="80"/>
      <c r="I409" s="80"/>
      <c r="J409" s="48"/>
      <c r="K409" s="48"/>
      <c r="L409" s="48"/>
      <c r="M409" s="48"/>
      <c r="N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  <c r="Z409" s="48"/>
    </row>
    <row r="410" ht="18.0" customHeight="1">
      <c r="A410" s="80"/>
      <c r="B410" s="80"/>
      <c r="C410" s="80"/>
      <c r="D410" s="80"/>
      <c r="E410" s="80"/>
      <c r="F410" s="80"/>
      <c r="G410" s="80"/>
      <c r="H410" s="80"/>
      <c r="I410" s="80"/>
      <c r="J410" s="48"/>
      <c r="K410" s="48"/>
      <c r="L410" s="48"/>
      <c r="M410" s="48"/>
      <c r="N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  <c r="Z410" s="48"/>
    </row>
    <row r="411" ht="18.0" customHeight="1">
      <c r="A411" s="80"/>
      <c r="B411" s="80"/>
      <c r="C411" s="80"/>
      <c r="D411" s="80"/>
      <c r="E411" s="80"/>
      <c r="F411" s="80"/>
      <c r="G411" s="80"/>
      <c r="H411" s="80"/>
      <c r="I411" s="80"/>
      <c r="J411" s="48"/>
      <c r="K411" s="48"/>
      <c r="L411" s="48"/>
      <c r="M411" s="48"/>
      <c r="N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  <c r="Z411" s="48"/>
    </row>
    <row r="412" ht="18.0" customHeight="1">
      <c r="A412" s="80"/>
      <c r="B412" s="80"/>
      <c r="C412" s="80"/>
      <c r="D412" s="80"/>
      <c r="E412" s="80"/>
      <c r="F412" s="80"/>
      <c r="G412" s="80"/>
      <c r="H412" s="80"/>
      <c r="I412" s="80"/>
      <c r="J412" s="48"/>
      <c r="K412" s="48"/>
      <c r="L412" s="48"/>
      <c r="M412" s="48"/>
      <c r="N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  <c r="Z412" s="48"/>
    </row>
    <row r="413" ht="18.0" customHeight="1">
      <c r="A413" s="80"/>
      <c r="B413" s="80"/>
      <c r="C413" s="80"/>
      <c r="D413" s="80"/>
      <c r="E413" s="80"/>
      <c r="F413" s="80"/>
      <c r="G413" s="80"/>
      <c r="H413" s="80"/>
      <c r="I413" s="80"/>
      <c r="J413" s="48"/>
      <c r="K413" s="48"/>
      <c r="L413" s="48"/>
      <c r="M413" s="48"/>
      <c r="N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  <c r="Z413" s="48"/>
    </row>
    <row r="414" ht="18.0" customHeight="1">
      <c r="A414" s="80"/>
      <c r="B414" s="80"/>
      <c r="C414" s="80"/>
      <c r="D414" s="80"/>
      <c r="E414" s="80"/>
      <c r="F414" s="80"/>
      <c r="G414" s="80"/>
      <c r="H414" s="80"/>
      <c r="I414" s="80"/>
      <c r="J414" s="48"/>
      <c r="K414" s="48"/>
      <c r="L414" s="48"/>
      <c r="M414" s="48"/>
      <c r="N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  <c r="Z414" s="48"/>
    </row>
    <row r="415" ht="18.0" customHeight="1">
      <c r="A415" s="80"/>
      <c r="B415" s="80"/>
      <c r="C415" s="80"/>
      <c r="D415" s="80"/>
      <c r="E415" s="80"/>
      <c r="F415" s="80"/>
      <c r="G415" s="80"/>
      <c r="H415" s="80"/>
      <c r="I415" s="80"/>
      <c r="J415" s="48"/>
      <c r="K415" s="48"/>
      <c r="L415" s="48"/>
      <c r="M415" s="48"/>
      <c r="N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  <c r="Z415" s="48"/>
    </row>
    <row r="416" ht="18.0" customHeight="1">
      <c r="A416" s="80"/>
      <c r="B416" s="80"/>
      <c r="C416" s="80"/>
      <c r="D416" s="80"/>
      <c r="E416" s="80"/>
      <c r="F416" s="80"/>
      <c r="G416" s="80"/>
      <c r="H416" s="80"/>
      <c r="I416" s="80"/>
      <c r="J416" s="48"/>
      <c r="K416" s="48"/>
      <c r="L416" s="48"/>
      <c r="M416" s="48"/>
      <c r="N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  <c r="Z416" s="48"/>
    </row>
    <row r="417" ht="18.0" customHeight="1">
      <c r="A417" s="80"/>
      <c r="B417" s="80"/>
      <c r="C417" s="80"/>
      <c r="D417" s="80"/>
      <c r="E417" s="80"/>
      <c r="F417" s="80"/>
      <c r="G417" s="80"/>
      <c r="H417" s="80"/>
      <c r="I417" s="80"/>
      <c r="J417" s="48"/>
      <c r="K417" s="48"/>
      <c r="L417" s="48"/>
      <c r="M417" s="48"/>
      <c r="N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  <c r="Z417" s="48"/>
    </row>
    <row r="418" ht="18.0" customHeight="1">
      <c r="A418" s="80"/>
      <c r="B418" s="80"/>
      <c r="C418" s="80"/>
      <c r="D418" s="80"/>
      <c r="E418" s="80"/>
      <c r="F418" s="80"/>
      <c r="G418" s="80"/>
      <c r="H418" s="80"/>
      <c r="I418" s="80"/>
      <c r="J418" s="48"/>
      <c r="K418" s="48"/>
      <c r="L418" s="48"/>
      <c r="M418" s="48"/>
      <c r="N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  <c r="Z418" s="48"/>
    </row>
    <row r="419" ht="18.0" customHeight="1">
      <c r="A419" s="80"/>
      <c r="B419" s="80"/>
      <c r="C419" s="80"/>
      <c r="D419" s="80"/>
      <c r="E419" s="80"/>
      <c r="F419" s="80"/>
      <c r="G419" s="80"/>
      <c r="H419" s="80"/>
      <c r="I419" s="80"/>
      <c r="J419" s="48"/>
      <c r="K419" s="48"/>
      <c r="L419" s="48"/>
      <c r="M419" s="48"/>
      <c r="N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  <c r="Z419" s="48"/>
    </row>
    <row r="420" ht="18.0" customHeight="1">
      <c r="A420" s="80"/>
      <c r="B420" s="80"/>
      <c r="C420" s="80"/>
      <c r="D420" s="80"/>
      <c r="E420" s="80"/>
      <c r="F420" s="80"/>
      <c r="G420" s="80"/>
      <c r="H420" s="80"/>
      <c r="I420" s="80"/>
      <c r="J420" s="48"/>
      <c r="K420" s="48"/>
      <c r="L420" s="48"/>
      <c r="M420" s="48"/>
      <c r="N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  <c r="Z420" s="48"/>
    </row>
    <row r="421" ht="18.0" customHeight="1">
      <c r="A421" s="80"/>
      <c r="B421" s="80"/>
      <c r="C421" s="80"/>
      <c r="D421" s="80"/>
      <c r="E421" s="80"/>
      <c r="F421" s="80"/>
      <c r="G421" s="80"/>
      <c r="H421" s="80"/>
      <c r="I421" s="80"/>
      <c r="J421" s="48"/>
      <c r="K421" s="48"/>
      <c r="L421" s="48"/>
      <c r="M421" s="48"/>
      <c r="N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  <c r="Z421" s="48"/>
    </row>
    <row r="422" ht="18.0" customHeight="1">
      <c r="A422" s="80"/>
      <c r="B422" s="80"/>
      <c r="C422" s="80"/>
      <c r="D422" s="80"/>
      <c r="E422" s="80"/>
      <c r="F422" s="80"/>
      <c r="G422" s="80"/>
      <c r="H422" s="80"/>
      <c r="I422" s="80"/>
      <c r="J422" s="48"/>
      <c r="K422" s="48"/>
      <c r="L422" s="48"/>
      <c r="M422" s="48"/>
      <c r="N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  <c r="Z422" s="48"/>
    </row>
    <row r="423" ht="18.0" customHeight="1">
      <c r="A423" s="80"/>
      <c r="B423" s="80"/>
      <c r="C423" s="80"/>
      <c r="D423" s="80"/>
      <c r="E423" s="80"/>
      <c r="F423" s="80"/>
      <c r="G423" s="80"/>
      <c r="H423" s="80"/>
      <c r="I423" s="80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</row>
    <row r="424" ht="18.0" customHeight="1">
      <c r="A424" s="80"/>
      <c r="B424" s="80"/>
      <c r="C424" s="80"/>
      <c r="D424" s="80"/>
      <c r="E424" s="80"/>
      <c r="F424" s="80"/>
      <c r="G424" s="80"/>
      <c r="H424" s="80"/>
      <c r="I424" s="80"/>
      <c r="J424" s="48"/>
      <c r="K424" s="48"/>
      <c r="L424" s="48"/>
      <c r="M424" s="48"/>
      <c r="N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  <c r="Z424" s="48"/>
    </row>
    <row r="425" ht="18.0" customHeight="1">
      <c r="A425" s="80"/>
      <c r="B425" s="80"/>
      <c r="C425" s="80"/>
      <c r="D425" s="80"/>
      <c r="E425" s="80"/>
      <c r="F425" s="80"/>
      <c r="G425" s="80"/>
      <c r="H425" s="80"/>
      <c r="I425" s="80"/>
      <c r="J425" s="48"/>
      <c r="K425" s="48"/>
      <c r="L425" s="48"/>
      <c r="M425" s="48"/>
      <c r="N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  <c r="Z425" s="48"/>
    </row>
    <row r="426" ht="18.0" customHeight="1">
      <c r="A426" s="80"/>
      <c r="B426" s="80"/>
      <c r="C426" s="80"/>
      <c r="D426" s="80"/>
      <c r="E426" s="80"/>
      <c r="F426" s="80"/>
      <c r="G426" s="80"/>
      <c r="H426" s="80"/>
      <c r="I426" s="80"/>
      <c r="J426" s="48"/>
      <c r="K426" s="48"/>
      <c r="L426" s="48"/>
      <c r="M426" s="48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</row>
    <row r="427" ht="18.0" customHeight="1">
      <c r="A427" s="80"/>
      <c r="B427" s="80"/>
      <c r="C427" s="80"/>
      <c r="D427" s="80"/>
      <c r="E427" s="80"/>
      <c r="F427" s="80"/>
      <c r="G427" s="80"/>
      <c r="H427" s="80"/>
      <c r="I427" s="80"/>
      <c r="J427" s="48"/>
      <c r="K427" s="48"/>
      <c r="L427" s="48"/>
      <c r="M427" s="48"/>
      <c r="N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  <c r="Z427" s="48"/>
    </row>
    <row r="428" ht="18.0" customHeight="1">
      <c r="A428" s="80"/>
      <c r="B428" s="80"/>
      <c r="C428" s="80"/>
      <c r="D428" s="80"/>
      <c r="E428" s="80"/>
      <c r="F428" s="80"/>
      <c r="G428" s="80"/>
      <c r="H428" s="80"/>
      <c r="I428" s="80"/>
      <c r="J428" s="48"/>
      <c r="K428" s="48"/>
      <c r="L428" s="48"/>
      <c r="M428" s="48"/>
      <c r="N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  <c r="Z428" s="48"/>
    </row>
    <row r="429" ht="18.0" customHeight="1">
      <c r="A429" s="80"/>
      <c r="B429" s="80"/>
      <c r="C429" s="80"/>
      <c r="D429" s="80"/>
      <c r="E429" s="80"/>
      <c r="F429" s="80"/>
      <c r="G429" s="80"/>
      <c r="H429" s="80"/>
      <c r="I429" s="80"/>
      <c r="J429" s="48"/>
      <c r="K429" s="48"/>
      <c r="L429" s="48"/>
      <c r="M429" s="48"/>
      <c r="N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  <c r="Z429" s="48"/>
    </row>
    <row r="430" ht="18.0" customHeight="1">
      <c r="A430" s="80"/>
      <c r="B430" s="80"/>
      <c r="C430" s="80"/>
      <c r="D430" s="80"/>
      <c r="E430" s="80"/>
      <c r="F430" s="80"/>
      <c r="G430" s="80"/>
      <c r="H430" s="80"/>
      <c r="I430" s="80"/>
      <c r="J430" s="48"/>
      <c r="K430" s="48"/>
      <c r="L430" s="48"/>
      <c r="M430" s="48"/>
      <c r="N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  <c r="Z430" s="48"/>
    </row>
    <row r="431" ht="18.0" customHeight="1">
      <c r="A431" s="80"/>
      <c r="B431" s="80"/>
      <c r="C431" s="80"/>
      <c r="D431" s="80"/>
      <c r="E431" s="80"/>
      <c r="F431" s="80"/>
      <c r="G431" s="80"/>
      <c r="H431" s="80"/>
      <c r="I431" s="80"/>
      <c r="J431" s="48"/>
      <c r="K431" s="48"/>
      <c r="L431" s="48"/>
      <c r="M431" s="48"/>
      <c r="N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  <c r="Z431" s="48"/>
    </row>
    <row r="432" ht="18.0" customHeight="1">
      <c r="A432" s="80"/>
      <c r="B432" s="80"/>
      <c r="C432" s="80"/>
      <c r="D432" s="80"/>
      <c r="E432" s="80"/>
      <c r="F432" s="80"/>
      <c r="G432" s="80"/>
      <c r="H432" s="80"/>
      <c r="I432" s="80"/>
      <c r="J432" s="48"/>
      <c r="K432" s="48"/>
      <c r="L432" s="48"/>
      <c r="M432" s="48"/>
      <c r="N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  <c r="Z432" s="48"/>
    </row>
    <row r="433" ht="18.0" customHeight="1">
      <c r="A433" s="80"/>
      <c r="B433" s="80"/>
      <c r="C433" s="80"/>
      <c r="D433" s="80"/>
      <c r="E433" s="80"/>
      <c r="F433" s="80"/>
      <c r="G433" s="80"/>
      <c r="H433" s="80"/>
      <c r="I433" s="80"/>
      <c r="J433" s="48"/>
      <c r="K433" s="48"/>
      <c r="L433" s="48"/>
      <c r="M433" s="48"/>
      <c r="N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  <c r="Z433" s="48"/>
    </row>
    <row r="434" ht="18.0" customHeight="1">
      <c r="A434" s="80"/>
      <c r="B434" s="80"/>
      <c r="C434" s="80"/>
      <c r="D434" s="80"/>
      <c r="E434" s="80"/>
      <c r="F434" s="80"/>
      <c r="G434" s="80"/>
      <c r="H434" s="80"/>
      <c r="I434" s="80"/>
      <c r="J434" s="48"/>
      <c r="K434" s="48"/>
      <c r="L434" s="48"/>
      <c r="M434" s="48"/>
      <c r="N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  <c r="Z434" s="48"/>
    </row>
    <row r="435" ht="18.0" customHeight="1">
      <c r="A435" s="80"/>
      <c r="B435" s="80"/>
      <c r="C435" s="80"/>
      <c r="D435" s="80"/>
      <c r="E435" s="80"/>
      <c r="F435" s="80"/>
      <c r="G435" s="80"/>
      <c r="H435" s="80"/>
      <c r="I435" s="80"/>
      <c r="J435" s="48"/>
      <c r="K435" s="48"/>
      <c r="L435" s="48"/>
      <c r="M435" s="48"/>
      <c r="N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  <c r="Z435" s="48"/>
    </row>
    <row r="436" ht="18.0" customHeight="1">
      <c r="A436" s="80"/>
      <c r="B436" s="80"/>
      <c r="C436" s="80"/>
      <c r="D436" s="80"/>
      <c r="E436" s="80"/>
      <c r="F436" s="80"/>
      <c r="G436" s="80"/>
      <c r="H436" s="80"/>
      <c r="I436" s="80"/>
      <c r="J436" s="48"/>
      <c r="K436" s="48"/>
      <c r="L436" s="48"/>
      <c r="M436" s="48"/>
      <c r="N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  <c r="Z436" s="48"/>
    </row>
    <row r="437" ht="18.0" customHeight="1">
      <c r="A437" s="80"/>
      <c r="B437" s="80"/>
      <c r="C437" s="80"/>
      <c r="D437" s="80"/>
      <c r="E437" s="80"/>
      <c r="F437" s="80"/>
      <c r="G437" s="80"/>
      <c r="H437" s="80"/>
      <c r="I437" s="80"/>
      <c r="J437" s="48"/>
      <c r="K437" s="48"/>
      <c r="L437" s="48"/>
      <c r="M437" s="48"/>
      <c r="N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  <c r="Z437" s="48"/>
    </row>
    <row r="438" ht="18.0" customHeight="1">
      <c r="A438" s="80"/>
      <c r="B438" s="80"/>
      <c r="C438" s="80"/>
      <c r="D438" s="80"/>
      <c r="E438" s="80"/>
      <c r="F438" s="80"/>
      <c r="G438" s="80"/>
      <c r="H438" s="80"/>
      <c r="I438" s="80"/>
      <c r="J438" s="48"/>
      <c r="K438" s="48"/>
      <c r="L438" s="48"/>
      <c r="M438" s="48"/>
      <c r="N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  <c r="Z438" s="48"/>
    </row>
    <row r="439" ht="18.0" customHeight="1">
      <c r="A439" s="80"/>
      <c r="B439" s="80"/>
      <c r="C439" s="80"/>
      <c r="D439" s="80"/>
      <c r="E439" s="80"/>
      <c r="F439" s="80"/>
      <c r="G439" s="80"/>
      <c r="H439" s="80"/>
      <c r="I439" s="80"/>
      <c r="J439" s="48"/>
      <c r="K439" s="48"/>
      <c r="L439" s="48"/>
      <c r="M439" s="48"/>
      <c r="N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  <c r="Z439" s="48"/>
    </row>
    <row r="440" ht="18.0" customHeight="1">
      <c r="A440" s="80"/>
      <c r="B440" s="80"/>
      <c r="C440" s="80"/>
      <c r="D440" s="80"/>
      <c r="E440" s="80"/>
      <c r="F440" s="80"/>
      <c r="G440" s="80"/>
      <c r="H440" s="80"/>
      <c r="I440" s="80"/>
      <c r="J440" s="48"/>
      <c r="K440" s="48"/>
      <c r="L440" s="48"/>
      <c r="M440" s="48"/>
      <c r="N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  <c r="Z440" s="48"/>
    </row>
    <row r="441" ht="18.0" customHeight="1">
      <c r="A441" s="80"/>
      <c r="B441" s="80"/>
      <c r="C441" s="80"/>
      <c r="D441" s="80"/>
      <c r="E441" s="80"/>
      <c r="F441" s="80"/>
      <c r="G441" s="80"/>
      <c r="H441" s="80"/>
      <c r="I441" s="80"/>
      <c r="J441" s="48"/>
      <c r="K441" s="48"/>
      <c r="L441" s="48"/>
      <c r="M441" s="48"/>
      <c r="N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  <c r="Z441" s="48"/>
    </row>
    <row r="442" ht="18.0" customHeight="1">
      <c r="A442" s="80"/>
      <c r="B442" s="80"/>
      <c r="C442" s="80"/>
      <c r="D442" s="80"/>
      <c r="E442" s="80"/>
      <c r="F442" s="80"/>
      <c r="G442" s="80"/>
      <c r="H442" s="80"/>
      <c r="I442" s="80"/>
      <c r="J442" s="48"/>
      <c r="K442" s="48"/>
      <c r="L442" s="48"/>
      <c r="M442" s="48"/>
      <c r="N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  <c r="Z442" s="48"/>
    </row>
    <row r="443" ht="18.0" customHeight="1">
      <c r="A443" s="80"/>
      <c r="B443" s="80"/>
      <c r="C443" s="80"/>
      <c r="D443" s="80"/>
      <c r="E443" s="80"/>
      <c r="F443" s="80"/>
      <c r="G443" s="80"/>
      <c r="H443" s="80"/>
      <c r="I443" s="80"/>
      <c r="J443" s="48"/>
      <c r="K443" s="48"/>
      <c r="L443" s="48"/>
      <c r="M443" s="48"/>
      <c r="N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  <c r="Z443" s="48"/>
    </row>
    <row r="444" ht="18.0" customHeight="1">
      <c r="A444" s="80"/>
      <c r="B444" s="80"/>
      <c r="C444" s="80"/>
      <c r="D444" s="80"/>
      <c r="E444" s="80"/>
      <c r="F444" s="80"/>
      <c r="G444" s="80"/>
      <c r="H444" s="80"/>
      <c r="I444" s="80"/>
      <c r="J444" s="48"/>
      <c r="K444" s="48"/>
      <c r="L444" s="48"/>
      <c r="M444" s="48"/>
      <c r="N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  <c r="Z444" s="48"/>
    </row>
    <row r="445" ht="18.0" customHeight="1">
      <c r="A445" s="80"/>
      <c r="B445" s="80"/>
      <c r="C445" s="80"/>
      <c r="D445" s="80"/>
      <c r="E445" s="80"/>
      <c r="F445" s="80"/>
      <c r="G445" s="80"/>
      <c r="H445" s="80"/>
      <c r="I445" s="80"/>
      <c r="J445" s="48"/>
      <c r="K445" s="48"/>
      <c r="L445" s="48"/>
      <c r="M445" s="48"/>
      <c r="N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  <c r="Z445" s="48"/>
    </row>
    <row r="446" ht="18.0" customHeight="1">
      <c r="A446" s="80"/>
      <c r="B446" s="80"/>
      <c r="C446" s="80"/>
      <c r="D446" s="80"/>
      <c r="E446" s="80"/>
      <c r="F446" s="80"/>
      <c r="G446" s="80"/>
      <c r="H446" s="80"/>
      <c r="I446" s="80"/>
      <c r="J446" s="48"/>
      <c r="K446" s="48"/>
      <c r="L446" s="48"/>
      <c r="M446" s="48"/>
      <c r="N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</row>
    <row r="447" ht="18.0" customHeight="1">
      <c r="A447" s="80"/>
      <c r="B447" s="80"/>
      <c r="C447" s="80"/>
      <c r="D447" s="80"/>
      <c r="E447" s="80"/>
      <c r="F447" s="80"/>
      <c r="G447" s="80"/>
      <c r="H447" s="80"/>
      <c r="I447" s="80"/>
      <c r="J447" s="48"/>
      <c r="K447" s="48"/>
      <c r="L447" s="48"/>
      <c r="M447" s="48"/>
      <c r="N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  <c r="Z447" s="48"/>
    </row>
    <row r="448" ht="18.0" customHeight="1">
      <c r="A448" s="80"/>
      <c r="B448" s="80"/>
      <c r="C448" s="80"/>
      <c r="D448" s="80"/>
      <c r="E448" s="80"/>
      <c r="F448" s="80"/>
      <c r="G448" s="80"/>
      <c r="H448" s="80"/>
      <c r="I448" s="80"/>
      <c r="J448" s="48"/>
      <c r="K448" s="48"/>
      <c r="L448" s="48"/>
      <c r="M448" s="48"/>
      <c r="N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</row>
    <row r="449" ht="18.0" customHeight="1">
      <c r="A449" s="80"/>
      <c r="B449" s="80"/>
      <c r="C449" s="80"/>
      <c r="D449" s="80"/>
      <c r="E449" s="80"/>
      <c r="F449" s="80"/>
      <c r="G449" s="80"/>
      <c r="H449" s="80"/>
      <c r="I449" s="80"/>
      <c r="J449" s="48"/>
      <c r="K449" s="48"/>
      <c r="L449" s="48"/>
      <c r="M449" s="48"/>
      <c r="N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  <c r="Z449" s="48"/>
    </row>
    <row r="450" ht="18.0" customHeight="1">
      <c r="A450" s="80"/>
      <c r="B450" s="80"/>
      <c r="C450" s="80"/>
      <c r="D450" s="80"/>
      <c r="E450" s="80"/>
      <c r="F450" s="80"/>
      <c r="G450" s="80"/>
      <c r="H450" s="80"/>
      <c r="I450" s="80"/>
      <c r="J450" s="48"/>
      <c r="K450" s="48"/>
      <c r="L450" s="48"/>
      <c r="M450" s="48"/>
      <c r="N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  <c r="Z450" s="48"/>
    </row>
    <row r="451" ht="18.0" customHeight="1">
      <c r="A451" s="80"/>
      <c r="B451" s="80"/>
      <c r="C451" s="80"/>
      <c r="D451" s="80"/>
      <c r="E451" s="80"/>
      <c r="F451" s="80"/>
      <c r="G451" s="80"/>
      <c r="H451" s="80"/>
      <c r="I451" s="80"/>
      <c r="J451" s="48"/>
      <c r="K451" s="48"/>
      <c r="L451" s="48"/>
      <c r="M451" s="48"/>
      <c r="N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  <c r="Z451" s="48"/>
    </row>
    <row r="452" ht="18.0" customHeight="1">
      <c r="A452" s="80"/>
      <c r="B452" s="80"/>
      <c r="C452" s="80"/>
      <c r="D452" s="80"/>
      <c r="E452" s="80"/>
      <c r="F452" s="80"/>
      <c r="G452" s="80"/>
      <c r="H452" s="80"/>
      <c r="I452" s="80"/>
      <c r="J452" s="48"/>
      <c r="K452" s="48"/>
      <c r="L452" s="48"/>
      <c r="M452" s="48"/>
      <c r="N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  <c r="Z452" s="48"/>
    </row>
    <row r="453" ht="18.0" customHeight="1">
      <c r="A453" s="80"/>
      <c r="B453" s="80"/>
      <c r="C453" s="80"/>
      <c r="D453" s="80"/>
      <c r="E453" s="80"/>
      <c r="F453" s="80"/>
      <c r="G453" s="80"/>
      <c r="H453" s="80"/>
      <c r="I453" s="80"/>
      <c r="J453" s="48"/>
      <c r="K453" s="48"/>
      <c r="L453" s="48"/>
      <c r="M453" s="48"/>
      <c r="N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  <c r="Z453" s="48"/>
    </row>
    <row r="454" ht="18.0" customHeight="1">
      <c r="A454" s="80"/>
      <c r="B454" s="80"/>
      <c r="C454" s="80"/>
      <c r="D454" s="80"/>
      <c r="E454" s="80"/>
      <c r="F454" s="80"/>
      <c r="G454" s="80"/>
      <c r="H454" s="80"/>
      <c r="I454" s="80"/>
      <c r="J454" s="48"/>
      <c r="K454" s="48"/>
      <c r="L454" s="48"/>
      <c r="M454" s="48"/>
      <c r="N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  <c r="Z454" s="48"/>
    </row>
    <row r="455" ht="18.0" customHeight="1">
      <c r="A455" s="80"/>
      <c r="B455" s="80"/>
      <c r="C455" s="80"/>
      <c r="D455" s="80"/>
      <c r="E455" s="80"/>
      <c r="F455" s="80"/>
      <c r="G455" s="80"/>
      <c r="H455" s="80"/>
      <c r="I455" s="80"/>
      <c r="J455" s="48"/>
      <c r="K455" s="48"/>
      <c r="L455" s="48"/>
      <c r="M455" s="48"/>
      <c r="N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  <c r="Z455" s="48"/>
    </row>
    <row r="456" ht="18.0" customHeight="1">
      <c r="A456" s="80"/>
      <c r="B456" s="80"/>
      <c r="C456" s="80"/>
      <c r="D456" s="80"/>
      <c r="E456" s="80"/>
      <c r="F456" s="80"/>
      <c r="G456" s="80"/>
      <c r="H456" s="80"/>
      <c r="I456" s="80"/>
      <c r="J456" s="48"/>
      <c r="K456" s="48"/>
      <c r="L456" s="48"/>
      <c r="M456" s="48"/>
      <c r="N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  <c r="Z456" s="48"/>
    </row>
    <row r="457" ht="18.0" customHeight="1">
      <c r="A457" s="80"/>
      <c r="B457" s="80"/>
      <c r="C457" s="80"/>
      <c r="D457" s="80"/>
      <c r="E457" s="80"/>
      <c r="F457" s="80"/>
      <c r="G457" s="80"/>
      <c r="H457" s="80"/>
      <c r="I457" s="80"/>
      <c r="J457" s="48"/>
      <c r="K457" s="48"/>
      <c r="L457" s="48"/>
      <c r="M457" s="48"/>
      <c r="N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  <c r="Z457" s="48"/>
    </row>
    <row r="458" ht="18.0" customHeight="1">
      <c r="A458" s="80"/>
      <c r="B458" s="80"/>
      <c r="C458" s="80"/>
      <c r="D458" s="80"/>
      <c r="E458" s="80"/>
      <c r="F458" s="80"/>
      <c r="G458" s="80"/>
      <c r="H458" s="80"/>
      <c r="I458" s="80"/>
      <c r="J458" s="48"/>
      <c r="K458" s="48"/>
      <c r="L458" s="48"/>
      <c r="M458" s="48"/>
      <c r="N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  <c r="Z458" s="48"/>
    </row>
    <row r="459" ht="18.0" customHeight="1">
      <c r="A459" s="80"/>
      <c r="B459" s="80"/>
      <c r="C459" s="80"/>
      <c r="D459" s="80"/>
      <c r="E459" s="80"/>
      <c r="F459" s="80"/>
      <c r="G459" s="80"/>
      <c r="H459" s="80"/>
      <c r="I459" s="80"/>
      <c r="J459" s="48"/>
      <c r="K459" s="48"/>
      <c r="L459" s="48"/>
      <c r="M459" s="48"/>
      <c r="N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  <c r="Z459" s="48"/>
    </row>
    <row r="460" ht="18.0" customHeight="1">
      <c r="A460" s="80"/>
      <c r="B460" s="80"/>
      <c r="C460" s="80"/>
      <c r="D460" s="80"/>
      <c r="E460" s="80"/>
      <c r="F460" s="80"/>
      <c r="G460" s="80"/>
      <c r="H460" s="80"/>
      <c r="I460" s="80"/>
      <c r="J460" s="48"/>
      <c r="K460" s="48"/>
      <c r="L460" s="48"/>
      <c r="M460" s="48"/>
      <c r="N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  <c r="Z460" s="48"/>
    </row>
    <row r="461" ht="18.0" customHeight="1">
      <c r="A461" s="80"/>
      <c r="B461" s="80"/>
      <c r="C461" s="80"/>
      <c r="D461" s="80"/>
      <c r="E461" s="80"/>
      <c r="F461" s="80"/>
      <c r="G461" s="80"/>
      <c r="H461" s="80"/>
      <c r="I461" s="80"/>
      <c r="J461" s="48"/>
      <c r="K461" s="48"/>
      <c r="L461" s="48"/>
      <c r="M461" s="48"/>
      <c r="N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  <c r="Z461" s="48"/>
    </row>
    <row r="462" ht="18.0" customHeight="1">
      <c r="A462" s="80"/>
      <c r="B462" s="80"/>
      <c r="C462" s="80"/>
      <c r="D462" s="80"/>
      <c r="E462" s="80"/>
      <c r="F462" s="80"/>
      <c r="G462" s="80"/>
      <c r="H462" s="80"/>
      <c r="I462" s="80"/>
      <c r="J462" s="48"/>
      <c r="K462" s="48"/>
      <c r="L462" s="48"/>
      <c r="M462" s="48"/>
      <c r="N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  <c r="Z462" s="48"/>
    </row>
    <row r="463" ht="18.0" customHeight="1">
      <c r="A463" s="80"/>
      <c r="B463" s="80"/>
      <c r="C463" s="80"/>
      <c r="D463" s="80"/>
      <c r="E463" s="80"/>
      <c r="F463" s="80"/>
      <c r="G463" s="80"/>
      <c r="H463" s="80"/>
      <c r="I463" s="80"/>
      <c r="J463" s="48"/>
      <c r="K463" s="48"/>
      <c r="L463" s="48"/>
      <c r="M463" s="48"/>
      <c r="N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  <c r="Z463" s="48"/>
    </row>
    <row r="464" ht="18.0" customHeight="1">
      <c r="A464" s="80"/>
      <c r="B464" s="80"/>
      <c r="C464" s="80"/>
      <c r="D464" s="80"/>
      <c r="E464" s="80"/>
      <c r="F464" s="80"/>
      <c r="G464" s="80"/>
      <c r="H464" s="80"/>
      <c r="I464" s="80"/>
      <c r="J464" s="48"/>
      <c r="K464" s="48"/>
      <c r="L464" s="48"/>
      <c r="M464" s="48"/>
      <c r="N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  <c r="Z464" s="48"/>
    </row>
    <row r="465" ht="18.0" customHeight="1">
      <c r="A465" s="80"/>
      <c r="B465" s="80"/>
      <c r="C465" s="80"/>
      <c r="D465" s="80"/>
      <c r="E465" s="80"/>
      <c r="F465" s="80"/>
      <c r="G465" s="80"/>
      <c r="H465" s="80"/>
      <c r="I465" s="80"/>
      <c r="J465" s="48"/>
      <c r="K465" s="48"/>
      <c r="L465" s="48"/>
      <c r="M465" s="48"/>
      <c r="N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  <c r="Z465" s="48"/>
    </row>
    <row r="466" ht="18.0" customHeight="1">
      <c r="A466" s="80"/>
      <c r="B466" s="80"/>
      <c r="C466" s="80"/>
      <c r="D466" s="80"/>
      <c r="E466" s="80"/>
      <c r="F466" s="80"/>
      <c r="G466" s="80"/>
      <c r="H466" s="80"/>
      <c r="I466" s="80"/>
      <c r="J466" s="48"/>
      <c r="K466" s="48"/>
      <c r="L466" s="48"/>
      <c r="M466" s="48"/>
      <c r="N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  <c r="Z466" s="48"/>
    </row>
    <row r="467" ht="18.0" customHeight="1">
      <c r="A467" s="80"/>
      <c r="B467" s="80"/>
      <c r="C467" s="80"/>
      <c r="D467" s="80"/>
      <c r="E467" s="80"/>
      <c r="F467" s="80"/>
      <c r="G467" s="80"/>
      <c r="H467" s="80"/>
      <c r="I467" s="80"/>
      <c r="J467" s="48"/>
      <c r="K467" s="48"/>
      <c r="L467" s="48"/>
      <c r="M467" s="48"/>
      <c r="N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  <c r="Z467" s="48"/>
    </row>
    <row r="468" ht="18.0" customHeight="1">
      <c r="A468" s="80"/>
      <c r="B468" s="80"/>
      <c r="C468" s="80"/>
      <c r="D468" s="80"/>
      <c r="E468" s="80"/>
      <c r="F468" s="80"/>
      <c r="G468" s="80"/>
      <c r="H468" s="80"/>
      <c r="I468" s="80"/>
      <c r="J468" s="48"/>
      <c r="K468" s="48"/>
      <c r="L468" s="48"/>
      <c r="M468" s="48"/>
      <c r="N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  <c r="Z468" s="48"/>
    </row>
    <row r="469" ht="18.0" customHeight="1">
      <c r="A469" s="80"/>
      <c r="B469" s="80"/>
      <c r="C469" s="80"/>
      <c r="D469" s="80"/>
      <c r="E469" s="80"/>
      <c r="F469" s="80"/>
      <c r="G469" s="80"/>
      <c r="H469" s="80"/>
      <c r="I469" s="80"/>
      <c r="J469" s="48"/>
      <c r="K469" s="48"/>
      <c r="L469" s="48"/>
      <c r="M469" s="48"/>
      <c r="N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  <c r="Z469" s="48"/>
    </row>
    <row r="470" ht="18.0" customHeight="1">
      <c r="A470" s="80"/>
      <c r="B470" s="80"/>
      <c r="C470" s="80"/>
      <c r="D470" s="80"/>
      <c r="E470" s="80"/>
      <c r="F470" s="80"/>
      <c r="G470" s="80"/>
      <c r="H470" s="80"/>
      <c r="I470" s="80"/>
      <c r="J470" s="48"/>
      <c r="K470" s="48"/>
      <c r="L470" s="48"/>
      <c r="M470" s="48"/>
      <c r="N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  <c r="Z470" s="48"/>
    </row>
    <row r="471" ht="18.0" customHeight="1">
      <c r="A471" s="80"/>
      <c r="B471" s="80"/>
      <c r="C471" s="80"/>
      <c r="D471" s="80"/>
      <c r="E471" s="80"/>
      <c r="F471" s="80"/>
      <c r="G471" s="80"/>
      <c r="H471" s="80"/>
      <c r="I471" s="80"/>
      <c r="J471" s="48"/>
      <c r="K471" s="48"/>
      <c r="L471" s="48"/>
      <c r="M471" s="48"/>
      <c r="N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  <c r="Z471" s="48"/>
    </row>
    <row r="472" ht="18.0" customHeight="1">
      <c r="A472" s="80"/>
      <c r="B472" s="80"/>
      <c r="C472" s="80"/>
      <c r="D472" s="80"/>
      <c r="E472" s="80"/>
      <c r="F472" s="80"/>
      <c r="G472" s="80"/>
      <c r="H472" s="80"/>
      <c r="I472" s="80"/>
      <c r="J472" s="48"/>
      <c r="K472" s="48"/>
      <c r="L472" s="48"/>
      <c r="M472" s="48"/>
      <c r="N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  <c r="Z472" s="48"/>
    </row>
    <row r="473" ht="18.0" customHeight="1">
      <c r="A473" s="80"/>
      <c r="B473" s="80"/>
      <c r="C473" s="80"/>
      <c r="D473" s="80"/>
      <c r="E473" s="80"/>
      <c r="F473" s="80"/>
      <c r="G473" s="80"/>
      <c r="H473" s="80"/>
      <c r="I473" s="80"/>
      <c r="J473" s="48"/>
      <c r="K473" s="48"/>
      <c r="L473" s="48"/>
      <c r="M473" s="48"/>
      <c r="N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  <c r="Z473" s="48"/>
    </row>
    <row r="474" ht="18.0" customHeight="1">
      <c r="A474" s="80"/>
      <c r="B474" s="80"/>
      <c r="C474" s="80"/>
      <c r="D474" s="80"/>
      <c r="E474" s="80"/>
      <c r="F474" s="80"/>
      <c r="G474" s="80"/>
      <c r="H474" s="80"/>
      <c r="I474" s="80"/>
      <c r="J474" s="48"/>
      <c r="K474" s="48"/>
      <c r="L474" s="48"/>
      <c r="M474" s="48"/>
      <c r="N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  <c r="Z474" s="48"/>
    </row>
    <row r="475" ht="18.0" customHeight="1">
      <c r="A475" s="80"/>
      <c r="B475" s="80"/>
      <c r="C475" s="80"/>
      <c r="D475" s="80"/>
      <c r="E475" s="80"/>
      <c r="F475" s="80"/>
      <c r="G475" s="80"/>
      <c r="H475" s="80"/>
      <c r="I475" s="80"/>
      <c r="J475" s="48"/>
      <c r="K475" s="48"/>
      <c r="L475" s="48"/>
      <c r="M475" s="48"/>
      <c r="N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  <c r="Z475" s="48"/>
    </row>
    <row r="476" ht="18.0" customHeight="1">
      <c r="A476" s="80"/>
      <c r="B476" s="80"/>
      <c r="C476" s="80"/>
      <c r="D476" s="80"/>
      <c r="E476" s="80"/>
      <c r="F476" s="80"/>
      <c r="G476" s="80"/>
      <c r="H476" s="80"/>
      <c r="I476" s="80"/>
      <c r="J476" s="48"/>
      <c r="K476" s="48"/>
      <c r="L476" s="48"/>
      <c r="M476" s="48"/>
      <c r="N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  <c r="Z476" s="48"/>
    </row>
    <row r="477" ht="18.0" customHeight="1">
      <c r="A477" s="80"/>
      <c r="B477" s="80"/>
      <c r="C477" s="80"/>
      <c r="D477" s="80"/>
      <c r="E477" s="80"/>
      <c r="F477" s="80"/>
      <c r="G477" s="80"/>
      <c r="H477" s="80"/>
      <c r="I477" s="80"/>
      <c r="J477" s="48"/>
      <c r="K477" s="48"/>
      <c r="L477" s="48"/>
      <c r="M477" s="48"/>
      <c r="N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  <c r="Z477" s="48"/>
    </row>
    <row r="478" ht="18.0" customHeight="1">
      <c r="A478" s="80"/>
      <c r="B478" s="80"/>
      <c r="C478" s="80"/>
      <c r="D478" s="80"/>
      <c r="E478" s="80"/>
      <c r="F478" s="80"/>
      <c r="G478" s="80"/>
      <c r="H478" s="80"/>
      <c r="I478" s="80"/>
      <c r="J478" s="48"/>
      <c r="K478" s="48"/>
      <c r="L478" s="48"/>
      <c r="M478" s="48"/>
      <c r="N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  <c r="Z478" s="48"/>
    </row>
    <row r="479" ht="18.0" customHeight="1">
      <c r="A479" s="80"/>
      <c r="B479" s="80"/>
      <c r="C479" s="80"/>
      <c r="D479" s="80"/>
      <c r="E479" s="80"/>
      <c r="F479" s="80"/>
      <c r="G479" s="80"/>
      <c r="H479" s="80"/>
      <c r="I479" s="80"/>
      <c r="J479" s="48"/>
      <c r="K479" s="48"/>
      <c r="L479" s="48"/>
      <c r="M479" s="48"/>
      <c r="N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  <c r="Z479" s="48"/>
    </row>
    <row r="480" ht="18.0" customHeight="1">
      <c r="A480" s="80"/>
      <c r="B480" s="80"/>
      <c r="C480" s="80"/>
      <c r="D480" s="80"/>
      <c r="E480" s="80"/>
      <c r="F480" s="80"/>
      <c r="G480" s="80"/>
      <c r="H480" s="80"/>
      <c r="I480" s="80"/>
      <c r="J480" s="48"/>
      <c r="K480" s="48"/>
      <c r="L480" s="48"/>
      <c r="M480" s="48"/>
      <c r="N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  <c r="Z480" s="48"/>
    </row>
    <row r="481" ht="18.0" customHeight="1">
      <c r="A481" s="80"/>
      <c r="B481" s="80"/>
      <c r="C481" s="80"/>
      <c r="D481" s="80"/>
      <c r="E481" s="80"/>
      <c r="F481" s="80"/>
      <c r="G481" s="80"/>
      <c r="H481" s="80"/>
      <c r="I481" s="80"/>
      <c r="J481" s="48"/>
      <c r="K481" s="48"/>
      <c r="L481" s="48"/>
      <c r="M481" s="48"/>
      <c r="N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  <c r="Z481" s="48"/>
    </row>
    <row r="482" ht="18.0" customHeight="1">
      <c r="A482" s="80"/>
      <c r="B482" s="80"/>
      <c r="C482" s="80"/>
      <c r="D482" s="80"/>
      <c r="E482" s="80"/>
      <c r="F482" s="80"/>
      <c r="G482" s="80"/>
      <c r="H482" s="80"/>
      <c r="I482" s="80"/>
      <c r="J482" s="48"/>
      <c r="K482" s="48"/>
      <c r="L482" s="48"/>
      <c r="M482" s="48"/>
      <c r="N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  <c r="Z482" s="48"/>
    </row>
    <row r="483" ht="18.0" customHeight="1">
      <c r="A483" s="80"/>
      <c r="B483" s="80"/>
      <c r="C483" s="80"/>
      <c r="D483" s="80"/>
      <c r="E483" s="80"/>
      <c r="F483" s="80"/>
      <c r="G483" s="80"/>
      <c r="H483" s="80"/>
      <c r="I483" s="80"/>
      <c r="J483" s="48"/>
      <c r="K483" s="48"/>
      <c r="L483" s="48"/>
      <c r="M483" s="48"/>
      <c r="N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  <c r="Z483" s="48"/>
    </row>
    <row r="484" ht="18.0" customHeight="1">
      <c r="A484" s="80"/>
      <c r="B484" s="80"/>
      <c r="C484" s="80"/>
      <c r="D484" s="80"/>
      <c r="E484" s="80"/>
      <c r="F484" s="80"/>
      <c r="G484" s="80"/>
      <c r="H484" s="80"/>
      <c r="I484" s="80"/>
      <c r="J484" s="48"/>
      <c r="K484" s="48"/>
      <c r="L484" s="48"/>
      <c r="M484" s="48"/>
      <c r="N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  <c r="Z484" s="48"/>
    </row>
    <row r="485" ht="18.0" customHeight="1">
      <c r="A485" s="80"/>
      <c r="B485" s="80"/>
      <c r="C485" s="80"/>
      <c r="D485" s="80"/>
      <c r="E485" s="80"/>
      <c r="F485" s="80"/>
      <c r="G485" s="80"/>
      <c r="H485" s="80"/>
      <c r="I485" s="80"/>
      <c r="J485" s="48"/>
      <c r="K485" s="48"/>
      <c r="L485" s="48"/>
      <c r="M485" s="48"/>
      <c r="N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  <c r="Z485" s="48"/>
    </row>
    <row r="486" ht="18.0" customHeight="1">
      <c r="A486" s="80"/>
      <c r="B486" s="80"/>
      <c r="C486" s="80"/>
      <c r="D486" s="80"/>
      <c r="E486" s="80"/>
      <c r="F486" s="80"/>
      <c r="G486" s="80"/>
      <c r="H486" s="80"/>
      <c r="I486" s="80"/>
      <c r="J486" s="48"/>
      <c r="K486" s="48"/>
      <c r="L486" s="48"/>
      <c r="M486" s="48"/>
      <c r="N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  <c r="Z486" s="48"/>
    </row>
    <row r="487" ht="18.0" customHeight="1">
      <c r="A487" s="80"/>
      <c r="B487" s="80"/>
      <c r="C487" s="80"/>
      <c r="D487" s="80"/>
      <c r="E487" s="80"/>
      <c r="F487" s="80"/>
      <c r="G487" s="80"/>
      <c r="H487" s="80"/>
      <c r="I487" s="80"/>
      <c r="J487" s="48"/>
      <c r="K487" s="48"/>
      <c r="L487" s="48"/>
      <c r="M487" s="48"/>
      <c r="N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  <c r="Z487" s="48"/>
    </row>
    <row r="488" ht="18.0" customHeight="1">
      <c r="A488" s="80"/>
      <c r="B488" s="80"/>
      <c r="C488" s="80"/>
      <c r="D488" s="80"/>
      <c r="E488" s="80"/>
      <c r="F488" s="80"/>
      <c r="G488" s="80"/>
      <c r="H488" s="80"/>
      <c r="I488" s="80"/>
      <c r="J488" s="48"/>
      <c r="K488" s="48"/>
      <c r="L488" s="48"/>
      <c r="M488" s="48"/>
      <c r="N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  <c r="Z488" s="48"/>
    </row>
    <row r="489" ht="18.0" customHeight="1">
      <c r="A489" s="80"/>
      <c r="B489" s="80"/>
      <c r="C489" s="80"/>
      <c r="D489" s="80"/>
      <c r="E489" s="80"/>
      <c r="F489" s="80"/>
      <c r="G489" s="80"/>
      <c r="H489" s="80"/>
      <c r="I489" s="80"/>
      <c r="J489" s="48"/>
      <c r="K489" s="48"/>
      <c r="L489" s="48"/>
      <c r="M489" s="48"/>
      <c r="N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  <c r="Z489" s="48"/>
    </row>
    <row r="490" ht="18.0" customHeight="1">
      <c r="A490" s="80"/>
      <c r="B490" s="80"/>
      <c r="C490" s="80"/>
      <c r="D490" s="80"/>
      <c r="E490" s="80"/>
      <c r="F490" s="80"/>
      <c r="G490" s="80"/>
      <c r="H490" s="80"/>
      <c r="I490" s="80"/>
      <c r="J490" s="48"/>
      <c r="K490" s="48"/>
      <c r="L490" s="48"/>
      <c r="M490" s="48"/>
      <c r="N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  <c r="Z490" s="48"/>
    </row>
    <row r="491" ht="18.0" customHeight="1">
      <c r="A491" s="80"/>
      <c r="B491" s="80"/>
      <c r="C491" s="80"/>
      <c r="D491" s="80"/>
      <c r="E491" s="80"/>
      <c r="F491" s="80"/>
      <c r="G491" s="80"/>
      <c r="H491" s="80"/>
      <c r="I491" s="80"/>
      <c r="J491" s="48"/>
      <c r="K491" s="48"/>
      <c r="L491" s="48"/>
      <c r="M491" s="48"/>
      <c r="N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  <c r="Z491" s="48"/>
    </row>
    <row r="492" ht="18.0" customHeight="1">
      <c r="A492" s="80"/>
      <c r="B492" s="80"/>
      <c r="C492" s="80"/>
      <c r="D492" s="80"/>
      <c r="E492" s="80"/>
      <c r="F492" s="80"/>
      <c r="G492" s="80"/>
      <c r="H492" s="80"/>
      <c r="I492" s="80"/>
      <c r="J492" s="48"/>
      <c r="K492" s="48"/>
      <c r="L492" s="48"/>
      <c r="M492" s="48"/>
      <c r="N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  <c r="Z492" s="48"/>
    </row>
    <row r="493" ht="18.0" customHeight="1">
      <c r="A493" s="80"/>
      <c r="B493" s="80"/>
      <c r="C493" s="80"/>
      <c r="D493" s="80"/>
      <c r="E493" s="80"/>
      <c r="F493" s="80"/>
      <c r="G493" s="80"/>
      <c r="H493" s="80"/>
      <c r="I493" s="80"/>
      <c r="J493" s="48"/>
      <c r="K493" s="48"/>
      <c r="L493" s="48"/>
      <c r="M493" s="48"/>
      <c r="N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  <c r="Z493" s="48"/>
    </row>
    <row r="494" ht="18.0" customHeight="1">
      <c r="A494" s="80"/>
      <c r="B494" s="80"/>
      <c r="C494" s="80"/>
      <c r="D494" s="80"/>
      <c r="E494" s="80"/>
      <c r="F494" s="80"/>
      <c r="G494" s="80"/>
      <c r="H494" s="80"/>
      <c r="I494" s="80"/>
      <c r="J494" s="48"/>
      <c r="K494" s="48"/>
      <c r="L494" s="48"/>
      <c r="M494" s="48"/>
      <c r="N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  <c r="Z494" s="48"/>
    </row>
    <row r="495" ht="18.0" customHeight="1">
      <c r="A495" s="80"/>
      <c r="B495" s="80"/>
      <c r="C495" s="80"/>
      <c r="D495" s="80"/>
      <c r="E495" s="80"/>
      <c r="F495" s="80"/>
      <c r="G495" s="80"/>
      <c r="H495" s="80"/>
      <c r="I495" s="80"/>
      <c r="J495" s="48"/>
      <c r="K495" s="48"/>
      <c r="L495" s="48"/>
      <c r="M495" s="48"/>
      <c r="N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  <c r="Z495" s="48"/>
    </row>
    <row r="496" ht="18.0" customHeight="1">
      <c r="A496" s="80"/>
      <c r="B496" s="80"/>
      <c r="C496" s="80"/>
      <c r="D496" s="80"/>
      <c r="E496" s="80"/>
      <c r="F496" s="80"/>
      <c r="G496" s="80"/>
      <c r="H496" s="80"/>
      <c r="I496" s="80"/>
      <c r="J496" s="48"/>
      <c r="K496" s="48"/>
      <c r="L496" s="48"/>
      <c r="M496" s="48"/>
      <c r="N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  <c r="Z496" s="48"/>
    </row>
    <row r="497" ht="18.0" customHeight="1">
      <c r="A497" s="80"/>
      <c r="B497" s="80"/>
      <c r="C497" s="80"/>
      <c r="D497" s="80"/>
      <c r="E497" s="80"/>
      <c r="F497" s="80"/>
      <c r="G497" s="80"/>
      <c r="H497" s="80"/>
      <c r="I497" s="80"/>
      <c r="J497" s="48"/>
      <c r="K497" s="48"/>
      <c r="L497" s="48"/>
      <c r="M497" s="48"/>
      <c r="N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  <c r="Z497" s="48"/>
    </row>
    <row r="498" ht="18.0" customHeight="1">
      <c r="A498" s="80"/>
      <c r="B498" s="80"/>
      <c r="C498" s="80"/>
      <c r="D498" s="80"/>
      <c r="E498" s="80"/>
      <c r="F498" s="80"/>
      <c r="G498" s="80"/>
      <c r="H498" s="80"/>
      <c r="I498" s="80"/>
      <c r="J498" s="48"/>
      <c r="K498" s="48"/>
      <c r="L498" s="48"/>
      <c r="M498" s="48"/>
      <c r="N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  <c r="Z498" s="48"/>
    </row>
    <row r="499" ht="18.0" customHeight="1">
      <c r="A499" s="80"/>
      <c r="B499" s="80"/>
      <c r="C499" s="80"/>
      <c r="D499" s="80"/>
      <c r="E499" s="80"/>
      <c r="F499" s="80"/>
      <c r="G499" s="80"/>
      <c r="H499" s="80"/>
      <c r="I499" s="80"/>
      <c r="J499" s="48"/>
      <c r="K499" s="48"/>
      <c r="L499" s="48"/>
      <c r="M499" s="48"/>
      <c r="N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  <c r="Z499" s="48"/>
    </row>
    <row r="500" ht="18.0" customHeight="1">
      <c r="A500" s="80"/>
      <c r="B500" s="80"/>
      <c r="C500" s="80"/>
      <c r="D500" s="80"/>
      <c r="E500" s="80"/>
      <c r="F500" s="80"/>
      <c r="G500" s="80"/>
      <c r="H500" s="80"/>
      <c r="I500" s="80"/>
      <c r="J500" s="48"/>
      <c r="K500" s="48"/>
      <c r="L500" s="48"/>
      <c r="M500" s="48"/>
      <c r="N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  <c r="Z500" s="48"/>
    </row>
    <row r="501" ht="18.0" customHeight="1">
      <c r="A501" s="80"/>
      <c r="B501" s="80"/>
      <c r="C501" s="80"/>
      <c r="D501" s="80"/>
      <c r="E501" s="80"/>
      <c r="F501" s="80"/>
      <c r="G501" s="80"/>
      <c r="H501" s="80"/>
      <c r="I501" s="80"/>
      <c r="J501" s="48"/>
      <c r="K501" s="48"/>
      <c r="L501" s="48"/>
      <c r="M501" s="48"/>
      <c r="N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  <c r="Z501" s="48"/>
    </row>
    <row r="502" ht="18.0" customHeight="1">
      <c r="A502" s="80"/>
      <c r="B502" s="80"/>
      <c r="C502" s="80"/>
      <c r="D502" s="80"/>
      <c r="E502" s="80"/>
      <c r="F502" s="80"/>
      <c r="G502" s="80"/>
      <c r="H502" s="80"/>
      <c r="I502" s="80"/>
      <c r="J502" s="48"/>
      <c r="K502" s="48"/>
      <c r="L502" s="48"/>
      <c r="M502" s="48"/>
      <c r="N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  <c r="Z502" s="48"/>
    </row>
    <row r="503" ht="18.0" customHeight="1">
      <c r="A503" s="80"/>
      <c r="B503" s="80"/>
      <c r="C503" s="80"/>
      <c r="D503" s="80"/>
      <c r="E503" s="80"/>
      <c r="F503" s="80"/>
      <c r="G503" s="80"/>
      <c r="H503" s="80"/>
      <c r="I503" s="80"/>
      <c r="J503" s="48"/>
      <c r="K503" s="48"/>
      <c r="L503" s="48"/>
      <c r="M503" s="48"/>
      <c r="N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  <c r="Z503" s="48"/>
    </row>
    <row r="504" ht="18.0" customHeight="1">
      <c r="A504" s="80"/>
      <c r="B504" s="80"/>
      <c r="C504" s="80"/>
      <c r="D504" s="80"/>
      <c r="E504" s="80"/>
      <c r="F504" s="80"/>
      <c r="G504" s="80"/>
      <c r="H504" s="80"/>
      <c r="I504" s="80"/>
      <c r="J504" s="48"/>
      <c r="K504" s="48"/>
      <c r="L504" s="48"/>
      <c r="M504" s="48"/>
      <c r="N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  <c r="Z504" s="48"/>
    </row>
    <row r="505" ht="18.0" customHeight="1">
      <c r="A505" s="80"/>
      <c r="B505" s="80"/>
      <c r="C505" s="80"/>
      <c r="D505" s="80"/>
      <c r="E505" s="80"/>
      <c r="F505" s="80"/>
      <c r="G505" s="80"/>
      <c r="H505" s="80"/>
      <c r="I505" s="80"/>
      <c r="J505" s="48"/>
      <c r="K505" s="48"/>
      <c r="L505" s="48"/>
      <c r="M505" s="48"/>
      <c r="N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  <c r="Z505" s="48"/>
    </row>
    <row r="506" ht="18.0" customHeight="1">
      <c r="A506" s="80"/>
      <c r="B506" s="80"/>
      <c r="C506" s="80"/>
      <c r="D506" s="80"/>
      <c r="E506" s="80"/>
      <c r="F506" s="80"/>
      <c r="G506" s="80"/>
      <c r="H506" s="80"/>
      <c r="I506" s="80"/>
      <c r="J506" s="48"/>
      <c r="K506" s="48"/>
      <c r="L506" s="48"/>
      <c r="M506" s="48"/>
      <c r="N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  <c r="Z506" s="48"/>
    </row>
    <row r="507" ht="18.0" customHeight="1">
      <c r="A507" s="80"/>
      <c r="B507" s="80"/>
      <c r="C507" s="80"/>
      <c r="D507" s="80"/>
      <c r="E507" s="80"/>
      <c r="F507" s="80"/>
      <c r="G507" s="80"/>
      <c r="H507" s="80"/>
      <c r="I507" s="80"/>
      <c r="J507" s="48"/>
      <c r="K507" s="48"/>
      <c r="L507" s="48"/>
      <c r="M507" s="48"/>
      <c r="N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  <c r="Z507" s="48"/>
    </row>
    <row r="508" ht="18.0" customHeight="1">
      <c r="A508" s="80"/>
      <c r="B508" s="80"/>
      <c r="C508" s="80"/>
      <c r="D508" s="80"/>
      <c r="E508" s="80"/>
      <c r="F508" s="80"/>
      <c r="G508" s="80"/>
      <c r="H508" s="80"/>
      <c r="I508" s="80"/>
      <c r="J508" s="48"/>
      <c r="K508" s="48"/>
      <c r="L508" s="48"/>
      <c r="M508" s="48"/>
      <c r="N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  <c r="Z508" s="48"/>
    </row>
    <row r="509" ht="18.0" customHeight="1">
      <c r="A509" s="80"/>
      <c r="B509" s="80"/>
      <c r="C509" s="80"/>
      <c r="D509" s="80"/>
      <c r="E509" s="80"/>
      <c r="F509" s="80"/>
      <c r="G509" s="80"/>
      <c r="H509" s="80"/>
      <c r="I509" s="80"/>
      <c r="J509" s="48"/>
      <c r="K509" s="48"/>
      <c r="L509" s="48"/>
      <c r="M509" s="48"/>
      <c r="N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  <c r="Z509" s="48"/>
    </row>
    <row r="510" ht="18.0" customHeight="1">
      <c r="A510" s="80"/>
      <c r="B510" s="80"/>
      <c r="C510" s="80"/>
      <c r="D510" s="80"/>
      <c r="E510" s="80"/>
      <c r="F510" s="80"/>
      <c r="G510" s="80"/>
      <c r="H510" s="80"/>
      <c r="I510" s="80"/>
      <c r="J510" s="48"/>
      <c r="K510" s="48"/>
      <c r="L510" s="48"/>
      <c r="M510" s="48"/>
      <c r="N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  <c r="Z510" s="48"/>
    </row>
    <row r="511" ht="18.0" customHeight="1">
      <c r="A511" s="80"/>
      <c r="B511" s="80"/>
      <c r="C511" s="80"/>
      <c r="D511" s="80"/>
      <c r="E511" s="80"/>
      <c r="F511" s="80"/>
      <c r="G511" s="80"/>
      <c r="H511" s="80"/>
      <c r="I511" s="80"/>
      <c r="J511" s="48"/>
      <c r="K511" s="48"/>
      <c r="L511" s="48"/>
      <c r="M511" s="48"/>
      <c r="N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  <c r="Z511" s="48"/>
    </row>
    <row r="512" ht="18.0" customHeight="1">
      <c r="A512" s="80"/>
      <c r="B512" s="80"/>
      <c r="C512" s="80"/>
      <c r="D512" s="80"/>
      <c r="E512" s="80"/>
      <c r="F512" s="80"/>
      <c r="G512" s="80"/>
      <c r="H512" s="80"/>
      <c r="I512" s="80"/>
      <c r="J512" s="48"/>
      <c r="K512" s="48"/>
      <c r="L512" s="48"/>
      <c r="M512" s="48"/>
      <c r="N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  <c r="Z512" s="48"/>
    </row>
    <row r="513" ht="18.0" customHeight="1">
      <c r="A513" s="80"/>
      <c r="B513" s="80"/>
      <c r="C513" s="80"/>
      <c r="D513" s="80"/>
      <c r="E513" s="80"/>
      <c r="F513" s="80"/>
      <c r="G513" s="80"/>
      <c r="H513" s="80"/>
      <c r="I513" s="80"/>
      <c r="J513" s="48"/>
      <c r="K513" s="48"/>
      <c r="L513" s="48"/>
      <c r="M513" s="48"/>
      <c r="N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  <c r="Z513" s="48"/>
    </row>
    <row r="514" ht="18.0" customHeight="1">
      <c r="A514" s="80"/>
      <c r="B514" s="80"/>
      <c r="C514" s="80"/>
      <c r="D514" s="80"/>
      <c r="E514" s="80"/>
      <c r="F514" s="80"/>
      <c r="G514" s="80"/>
      <c r="H514" s="80"/>
      <c r="I514" s="80"/>
      <c r="J514" s="48"/>
      <c r="K514" s="48"/>
      <c r="L514" s="48"/>
      <c r="M514" s="48"/>
      <c r="N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  <c r="Z514" s="48"/>
    </row>
    <row r="515" ht="18.0" customHeight="1">
      <c r="A515" s="80"/>
      <c r="B515" s="80"/>
      <c r="C515" s="80"/>
      <c r="D515" s="80"/>
      <c r="E515" s="80"/>
      <c r="F515" s="80"/>
      <c r="G515" s="80"/>
      <c r="H515" s="80"/>
      <c r="I515" s="80"/>
      <c r="J515" s="48"/>
      <c r="K515" s="48"/>
      <c r="L515" s="48"/>
      <c r="M515" s="48"/>
      <c r="N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  <c r="Z515" s="48"/>
    </row>
    <row r="516" ht="18.0" customHeight="1">
      <c r="A516" s="80"/>
      <c r="B516" s="80"/>
      <c r="C516" s="80"/>
      <c r="D516" s="80"/>
      <c r="E516" s="80"/>
      <c r="F516" s="80"/>
      <c r="G516" s="80"/>
      <c r="H516" s="80"/>
      <c r="I516" s="80"/>
      <c r="J516" s="48"/>
      <c r="K516" s="48"/>
      <c r="L516" s="48"/>
      <c r="M516" s="48"/>
      <c r="N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  <c r="Z516" s="48"/>
    </row>
    <row r="517" ht="18.0" customHeight="1">
      <c r="A517" s="80"/>
      <c r="B517" s="80"/>
      <c r="C517" s="80"/>
      <c r="D517" s="80"/>
      <c r="E517" s="80"/>
      <c r="F517" s="80"/>
      <c r="G517" s="80"/>
      <c r="H517" s="80"/>
      <c r="I517" s="80"/>
      <c r="J517" s="48"/>
      <c r="K517" s="48"/>
      <c r="L517" s="48"/>
      <c r="M517" s="48"/>
      <c r="N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  <c r="Z517" s="48"/>
    </row>
    <row r="518" ht="18.0" customHeight="1">
      <c r="A518" s="80"/>
      <c r="B518" s="80"/>
      <c r="C518" s="80"/>
      <c r="D518" s="80"/>
      <c r="E518" s="80"/>
      <c r="F518" s="80"/>
      <c r="G518" s="80"/>
      <c r="H518" s="80"/>
      <c r="I518" s="80"/>
      <c r="J518" s="48"/>
      <c r="K518" s="48"/>
      <c r="L518" s="48"/>
      <c r="M518" s="48"/>
      <c r="N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  <c r="Z518" s="48"/>
    </row>
    <row r="519" ht="18.0" customHeight="1">
      <c r="A519" s="80"/>
      <c r="B519" s="80"/>
      <c r="C519" s="80"/>
      <c r="D519" s="80"/>
      <c r="E519" s="80"/>
      <c r="F519" s="80"/>
      <c r="G519" s="80"/>
      <c r="H519" s="80"/>
      <c r="I519" s="80"/>
      <c r="J519" s="48"/>
      <c r="K519" s="48"/>
      <c r="L519" s="48"/>
      <c r="M519" s="48"/>
      <c r="N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  <c r="Z519" s="48"/>
    </row>
    <row r="520" ht="18.0" customHeight="1">
      <c r="A520" s="80"/>
      <c r="B520" s="80"/>
      <c r="C520" s="80"/>
      <c r="D520" s="80"/>
      <c r="E520" s="80"/>
      <c r="F520" s="80"/>
      <c r="G520" s="80"/>
      <c r="H520" s="80"/>
      <c r="I520" s="80"/>
      <c r="J520" s="48"/>
      <c r="K520" s="48"/>
      <c r="L520" s="48"/>
      <c r="M520" s="48"/>
      <c r="N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  <c r="Z520" s="48"/>
    </row>
    <row r="521" ht="18.0" customHeight="1">
      <c r="A521" s="80"/>
      <c r="B521" s="80"/>
      <c r="C521" s="80"/>
      <c r="D521" s="80"/>
      <c r="E521" s="80"/>
      <c r="F521" s="80"/>
      <c r="G521" s="80"/>
      <c r="H521" s="80"/>
      <c r="I521" s="80"/>
      <c r="J521" s="48"/>
      <c r="K521" s="48"/>
      <c r="L521" s="48"/>
      <c r="M521" s="48"/>
      <c r="N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  <c r="Z521" s="48"/>
    </row>
    <row r="522" ht="18.0" customHeight="1">
      <c r="A522" s="80"/>
      <c r="B522" s="80"/>
      <c r="C522" s="80"/>
      <c r="D522" s="80"/>
      <c r="E522" s="80"/>
      <c r="F522" s="80"/>
      <c r="G522" s="80"/>
      <c r="H522" s="80"/>
      <c r="I522" s="80"/>
      <c r="J522" s="48"/>
      <c r="K522" s="48"/>
      <c r="L522" s="48"/>
      <c r="M522" s="48"/>
      <c r="N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  <c r="Z522" s="48"/>
    </row>
    <row r="523" ht="18.0" customHeight="1">
      <c r="A523" s="80"/>
      <c r="B523" s="80"/>
      <c r="C523" s="80"/>
      <c r="D523" s="80"/>
      <c r="E523" s="80"/>
      <c r="F523" s="80"/>
      <c r="G523" s="80"/>
      <c r="H523" s="80"/>
      <c r="I523" s="80"/>
      <c r="J523" s="48"/>
      <c r="K523" s="48"/>
      <c r="L523" s="48"/>
      <c r="M523" s="48"/>
      <c r="N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  <c r="Z523" s="48"/>
    </row>
    <row r="524" ht="18.0" customHeight="1">
      <c r="A524" s="80"/>
      <c r="B524" s="80"/>
      <c r="C524" s="80"/>
      <c r="D524" s="80"/>
      <c r="E524" s="80"/>
      <c r="F524" s="80"/>
      <c r="G524" s="80"/>
      <c r="H524" s="80"/>
      <c r="I524" s="80"/>
      <c r="J524" s="48"/>
      <c r="K524" s="48"/>
      <c r="L524" s="48"/>
      <c r="M524" s="48"/>
      <c r="N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  <c r="Z524" s="48"/>
    </row>
    <row r="525" ht="18.0" customHeight="1">
      <c r="A525" s="80"/>
      <c r="B525" s="80"/>
      <c r="C525" s="80"/>
      <c r="D525" s="80"/>
      <c r="E525" s="80"/>
      <c r="F525" s="80"/>
      <c r="G525" s="80"/>
      <c r="H525" s="80"/>
      <c r="I525" s="80"/>
      <c r="J525" s="48"/>
      <c r="K525" s="48"/>
      <c r="L525" s="48"/>
      <c r="M525" s="48"/>
      <c r="N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  <c r="Z525" s="48"/>
    </row>
    <row r="526" ht="18.0" customHeight="1">
      <c r="A526" s="80"/>
      <c r="B526" s="80"/>
      <c r="C526" s="80"/>
      <c r="D526" s="80"/>
      <c r="E526" s="80"/>
      <c r="F526" s="80"/>
      <c r="G526" s="80"/>
      <c r="H526" s="80"/>
      <c r="I526" s="80"/>
      <c r="J526" s="48"/>
      <c r="K526" s="48"/>
      <c r="L526" s="48"/>
      <c r="M526" s="48"/>
      <c r="N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  <c r="Z526" s="48"/>
    </row>
    <row r="527" ht="18.0" customHeight="1">
      <c r="A527" s="80"/>
      <c r="B527" s="80"/>
      <c r="C527" s="80"/>
      <c r="D527" s="80"/>
      <c r="E527" s="80"/>
      <c r="F527" s="80"/>
      <c r="G527" s="80"/>
      <c r="H527" s="80"/>
      <c r="I527" s="80"/>
      <c r="J527" s="48"/>
      <c r="K527" s="48"/>
      <c r="L527" s="48"/>
      <c r="M527" s="48"/>
      <c r="N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  <c r="Z527" s="48"/>
    </row>
    <row r="528" ht="18.0" customHeight="1">
      <c r="A528" s="80"/>
      <c r="B528" s="80"/>
      <c r="C528" s="80"/>
      <c r="D528" s="80"/>
      <c r="E528" s="80"/>
      <c r="F528" s="80"/>
      <c r="G528" s="80"/>
      <c r="H528" s="80"/>
      <c r="I528" s="80"/>
      <c r="J528" s="48"/>
      <c r="K528" s="48"/>
      <c r="L528" s="48"/>
      <c r="M528" s="48"/>
      <c r="N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  <c r="Z528" s="48"/>
    </row>
    <row r="529" ht="18.0" customHeight="1">
      <c r="A529" s="80"/>
      <c r="B529" s="80"/>
      <c r="C529" s="80"/>
      <c r="D529" s="80"/>
      <c r="E529" s="80"/>
      <c r="F529" s="80"/>
      <c r="G529" s="80"/>
      <c r="H529" s="80"/>
      <c r="I529" s="80"/>
      <c r="J529" s="48"/>
      <c r="K529" s="48"/>
      <c r="L529" s="48"/>
      <c r="M529" s="48"/>
      <c r="N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  <c r="Z529" s="48"/>
    </row>
    <row r="530" ht="18.0" customHeight="1">
      <c r="A530" s="80"/>
      <c r="B530" s="80"/>
      <c r="C530" s="80"/>
      <c r="D530" s="80"/>
      <c r="E530" s="80"/>
      <c r="F530" s="80"/>
      <c r="G530" s="80"/>
      <c r="H530" s="80"/>
      <c r="I530" s="80"/>
      <c r="J530" s="48"/>
      <c r="K530" s="48"/>
      <c r="L530" s="48"/>
      <c r="M530" s="48"/>
      <c r="N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  <c r="Z530" s="48"/>
    </row>
    <row r="531" ht="18.0" customHeight="1">
      <c r="A531" s="80"/>
      <c r="B531" s="80"/>
      <c r="C531" s="80"/>
      <c r="D531" s="80"/>
      <c r="E531" s="80"/>
      <c r="F531" s="80"/>
      <c r="G531" s="80"/>
      <c r="H531" s="80"/>
      <c r="I531" s="80"/>
      <c r="J531" s="48"/>
      <c r="K531" s="48"/>
      <c r="L531" s="48"/>
      <c r="M531" s="48"/>
      <c r="N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  <c r="Z531" s="48"/>
    </row>
    <row r="532" ht="18.0" customHeight="1">
      <c r="A532" s="80"/>
      <c r="B532" s="80"/>
      <c r="C532" s="80"/>
      <c r="D532" s="80"/>
      <c r="E532" s="80"/>
      <c r="F532" s="80"/>
      <c r="G532" s="80"/>
      <c r="H532" s="80"/>
      <c r="I532" s="80"/>
      <c r="J532" s="48"/>
      <c r="K532" s="48"/>
      <c r="L532" s="48"/>
      <c r="M532" s="48"/>
      <c r="N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  <c r="Z532" s="48"/>
    </row>
    <row r="533" ht="18.0" customHeight="1">
      <c r="A533" s="80"/>
      <c r="B533" s="80"/>
      <c r="C533" s="80"/>
      <c r="D533" s="80"/>
      <c r="E533" s="80"/>
      <c r="F533" s="80"/>
      <c r="G533" s="80"/>
      <c r="H533" s="80"/>
      <c r="I533" s="80"/>
      <c r="J533" s="48"/>
      <c r="K533" s="48"/>
      <c r="L533" s="48"/>
      <c r="M533" s="48"/>
      <c r="N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  <c r="Z533" s="48"/>
    </row>
    <row r="534" ht="18.0" customHeight="1">
      <c r="A534" s="80"/>
      <c r="B534" s="80"/>
      <c r="C534" s="80"/>
      <c r="D534" s="80"/>
      <c r="E534" s="80"/>
      <c r="F534" s="80"/>
      <c r="G534" s="80"/>
      <c r="H534" s="80"/>
      <c r="I534" s="80"/>
      <c r="J534" s="48"/>
      <c r="K534" s="48"/>
      <c r="L534" s="48"/>
      <c r="M534" s="48"/>
      <c r="N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  <c r="Z534" s="48"/>
    </row>
    <row r="535" ht="18.0" customHeight="1">
      <c r="A535" s="80"/>
      <c r="B535" s="80"/>
      <c r="C535" s="80"/>
      <c r="D535" s="80"/>
      <c r="E535" s="80"/>
      <c r="F535" s="80"/>
      <c r="G535" s="80"/>
      <c r="H535" s="80"/>
      <c r="I535" s="80"/>
      <c r="J535" s="48"/>
      <c r="K535" s="48"/>
      <c r="L535" s="48"/>
      <c r="M535" s="48"/>
      <c r="N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  <c r="Z535" s="48"/>
    </row>
    <row r="536" ht="18.0" customHeight="1">
      <c r="A536" s="80"/>
      <c r="B536" s="80"/>
      <c r="C536" s="80"/>
      <c r="D536" s="80"/>
      <c r="E536" s="80"/>
      <c r="F536" s="80"/>
      <c r="G536" s="80"/>
      <c r="H536" s="80"/>
      <c r="I536" s="80"/>
      <c r="J536" s="48"/>
      <c r="K536" s="48"/>
      <c r="L536" s="48"/>
      <c r="M536" s="48"/>
      <c r="N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  <c r="Z536" s="48"/>
    </row>
    <row r="537" ht="18.0" customHeight="1">
      <c r="A537" s="80"/>
      <c r="B537" s="80"/>
      <c r="C537" s="80"/>
      <c r="D537" s="80"/>
      <c r="E537" s="80"/>
      <c r="F537" s="80"/>
      <c r="G537" s="80"/>
      <c r="H537" s="80"/>
      <c r="I537" s="80"/>
      <c r="J537" s="48"/>
      <c r="K537" s="48"/>
      <c r="L537" s="48"/>
      <c r="M537" s="48"/>
      <c r="N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  <c r="Z537" s="48"/>
    </row>
    <row r="538" ht="18.0" customHeight="1">
      <c r="A538" s="80"/>
      <c r="B538" s="80"/>
      <c r="C538" s="80"/>
      <c r="D538" s="80"/>
      <c r="E538" s="80"/>
      <c r="F538" s="80"/>
      <c r="G538" s="80"/>
      <c r="H538" s="80"/>
      <c r="I538" s="80"/>
      <c r="J538" s="48"/>
      <c r="K538" s="48"/>
      <c r="L538" s="48"/>
      <c r="M538" s="48"/>
      <c r="N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  <c r="Z538" s="48"/>
    </row>
    <row r="539" ht="18.0" customHeight="1">
      <c r="A539" s="80"/>
      <c r="B539" s="80"/>
      <c r="C539" s="80"/>
      <c r="D539" s="80"/>
      <c r="E539" s="80"/>
      <c r="F539" s="80"/>
      <c r="G539" s="80"/>
      <c r="H539" s="80"/>
      <c r="I539" s="80"/>
      <c r="J539" s="48"/>
      <c r="K539" s="48"/>
      <c r="L539" s="48"/>
      <c r="M539" s="48"/>
      <c r="N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  <c r="Z539" s="48"/>
    </row>
    <row r="540" ht="18.0" customHeight="1">
      <c r="A540" s="80"/>
      <c r="B540" s="80"/>
      <c r="C540" s="80"/>
      <c r="D540" s="80"/>
      <c r="E540" s="80"/>
      <c r="F540" s="80"/>
      <c r="G540" s="80"/>
      <c r="H540" s="80"/>
      <c r="I540" s="80"/>
      <c r="J540" s="48"/>
      <c r="K540" s="48"/>
      <c r="L540" s="48"/>
      <c r="M540" s="48"/>
      <c r="N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  <c r="Z540" s="48"/>
    </row>
    <row r="541" ht="18.0" customHeight="1">
      <c r="A541" s="80"/>
      <c r="B541" s="80"/>
      <c r="C541" s="80"/>
      <c r="D541" s="80"/>
      <c r="E541" s="80"/>
      <c r="F541" s="80"/>
      <c r="G541" s="80"/>
      <c r="H541" s="80"/>
      <c r="I541" s="80"/>
      <c r="J541" s="48"/>
      <c r="K541" s="48"/>
      <c r="L541" s="48"/>
      <c r="M541" s="48"/>
      <c r="N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  <c r="Z541" s="48"/>
    </row>
    <row r="542" ht="18.0" customHeight="1">
      <c r="A542" s="80"/>
      <c r="B542" s="80"/>
      <c r="C542" s="80"/>
      <c r="D542" s="80"/>
      <c r="E542" s="80"/>
      <c r="F542" s="80"/>
      <c r="G542" s="80"/>
      <c r="H542" s="80"/>
      <c r="I542" s="80"/>
      <c r="J542" s="48"/>
      <c r="K542" s="48"/>
      <c r="L542" s="48"/>
      <c r="M542" s="48"/>
      <c r="N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  <c r="Z542" s="48"/>
    </row>
    <row r="543" ht="18.0" customHeight="1">
      <c r="A543" s="80"/>
      <c r="B543" s="80"/>
      <c r="C543" s="80"/>
      <c r="D543" s="80"/>
      <c r="E543" s="80"/>
      <c r="F543" s="80"/>
      <c r="G543" s="80"/>
      <c r="H543" s="80"/>
      <c r="I543" s="80"/>
      <c r="J543" s="48"/>
      <c r="K543" s="48"/>
      <c r="L543" s="48"/>
      <c r="M543" s="48"/>
      <c r="N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  <c r="Z543" s="48"/>
    </row>
    <row r="544" ht="18.0" customHeight="1">
      <c r="A544" s="80"/>
      <c r="B544" s="80"/>
      <c r="C544" s="80"/>
      <c r="D544" s="80"/>
      <c r="E544" s="80"/>
      <c r="F544" s="80"/>
      <c r="G544" s="80"/>
      <c r="H544" s="80"/>
      <c r="I544" s="80"/>
      <c r="J544" s="48"/>
      <c r="K544" s="48"/>
      <c r="L544" s="48"/>
      <c r="M544" s="48"/>
      <c r="N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  <c r="Z544" s="48"/>
    </row>
    <row r="545" ht="18.0" customHeight="1">
      <c r="A545" s="80"/>
      <c r="B545" s="80"/>
      <c r="C545" s="80"/>
      <c r="D545" s="80"/>
      <c r="E545" s="80"/>
      <c r="F545" s="80"/>
      <c r="G545" s="80"/>
      <c r="H545" s="80"/>
      <c r="I545" s="80"/>
      <c r="J545" s="48"/>
      <c r="K545" s="48"/>
      <c r="L545" s="48"/>
      <c r="M545" s="48"/>
      <c r="N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  <c r="Z545" s="48"/>
    </row>
    <row r="546" ht="18.0" customHeight="1">
      <c r="A546" s="80"/>
      <c r="B546" s="80"/>
      <c r="C546" s="80"/>
      <c r="D546" s="80"/>
      <c r="E546" s="80"/>
      <c r="F546" s="80"/>
      <c r="G546" s="80"/>
      <c r="H546" s="80"/>
      <c r="I546" s="80"/>
      <c r="J546" s="48"/>
      <c r="K546" s="48"/>
      <c r="L546" s="48"/>
      <c r="M546" s="48"/>
      <c r="N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  <c r="Z546" s="48"/>
    </row>
    <row r="547" ht="18.0" customHeight="1">
      <c r="A547" s="80"/>
      <c r="B547" s="80"/>
      <c r="C547" s="80"/>
      <c r="D547" s="80"/>
      <c r="E547" s="80"/>
      <c r="F547" s="80"/>
      <c r="G547" s="80"/>
      <c r="H547" s="80"/>
      <c r="I547" s="80"/>
      <c r="J547" s="48"/>
      <c r="K547" s="48"/>
      <c r="L547" s="48"/>
      <c r="M547" s="48"/>
      <c r="N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  <c r="Z547" s="48"/>
    </row>
    <row r="548" ht="18.0" customHeight="1">
      <c r="A548" s="80"/>
      <c r="B548" s="80"/>
      <c r="C548" s="80"/>
      <c r="D548" s="80"/>
      <c r="E548" s="80"/>
      <c r="F548" s="80"/>
      <c r="G548" s="80"/>
      <c r="H548" s="80"/>
      <c r="I548" s="80"/>
      <c r="J548" s="48"/>
      <c r="K548" s="48"/>
      <c r="L548" s="48"/>
      <c r="M548" s="48"/>
      <c r="N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  <c r="Z548" s="48"/>
    </row>
    <row r="549" ht="18.0" customHeight="1">
      <c r="A549" s="80"/>
      <c r="B549" s="80"/>
      <c r="C549" s="80"/>
      <c r="D549" s="80"/>
      <c r="E549" s="80"/>
      <c r="F549" s="80"/>
      <c r="G549" s="80"/>
      <c r="H549" s="80"/>
      <c r="I549" s="80"/>
      <c r="J549" s="48"/>
      <c r="K549" s="48"/>
      <c r="L549" s="48"/>
      <c r="M549" s="48"/>
      <c r="N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  <c r="Z549" s="48"/>
    </row>
    <row r="550" ht="18.0" customHeight="1">
      <c r="A550" s="80"/>
      <c r="B550" s="80"/>
      <c r="C550" s="80"/>
      <c r="D550" s="80"/>
      <c r="E550" s="80"/>
      <c r="F550" s="80"/>
      <c r="G550" s="80"/>
      <c r="H550" s="80"/>
      <c r="I550" s="80"/>
      <c r="J550" s="48"/>
      <c r="K550" s="48"/>
      <c r="L550" s="48"/>
      <c r="M550" s="48"/>
      <c r="N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  <c r="Z550" s="48"/>
    </row>
    <row r="551" ht="18.0" customHeight="1">
      <c r="A551" s="80"/>
      <c r="B551" s="80"/>
      <c r="C551" s="80"/>
      <c r="D551" s="80"/>
      <c r="E551" s="80"/>
      <c r="F551" s="80"/>
      <c r="G551" s="80"/>
      <c r="H551" s="80"/>
      <c r="I551" s="80"/>
      <c r="J551" s="48"/>
      <c r="K551" s="48"/>
      <c r="L551" s="48"/>
      <c r="M551" s="48"/>
      <c r="N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  <c r="Z551" s="48"/>
    </row>
    <row r="552" ht="18.0" customHeight="1">
      <c r="A552" s="80"/>
      <c r="B552" s="80"/>
      <c r="C552" s="80"/>
      <c r="D552" s="80"/>
      <c r="E552" s="80"/>
      <c r="F552" s="80"/>
      <c r="G552" s="80"/>
      <c r="H552" s="80"/>
      <c r="I552" s="80"/>
      <c r="J552" s="48"/>
      <c r="K552" s="48"/>
      <c r="L552" s="48"/>
      <c r="M552" s="48"/>
      <c r="N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  <c r="Z552" s="48"/>
    </row>
    <row r="553" ht="18.0" customHeight="1">
      <c r="A553" s="80"/>
      <c r="B553" s="80"/>
      <c r="C553" s="80"/>
      <c r="D553" s="80"/>
      <c r="E553" s="80"/>
      <c r="F553" s="80"/>
      <c r="G553" s="80"/>
      <c r="H553" s="80"/>
      <c r="I553" s="80"/>
      <c r="J553" s="48"/>
      <c r="K553" s="48"/>
      <c r="L553" s="48"/>
      <c r="M553" s="48"/>
      <c r="N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  <c r="Z553" s="48"/>
    </row>
    <row r="554" ht="18.0" customHeight="1">
      <c r="A554" s="80"/>
      <c r="B554" s="80"/>
      <c r="C554" s="80"/>
      <c r="D554" s="80"/>
      <c r="E554" s="80"/>
      <c r="F554" s="80"/>
      <c r="G554" s="80"/>
      <c r="H554" s="80"/>
      <c r="I554" s="80"/>
      <c r="J554" s="48"/>
      <c r="K554" s="48"/>
      <c r="L554" s="48"/>
      <c r="M554" s="48"/>
      <c r="N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  <c r="Z554" s="48"/>
    </row>
    <row r="555" ht="18.0" customHeight="1">
      <c r="A555" s="80"/>
      <c r="B555" s="80"/>
      <c r="C555" s="80"/>
      <c r="D555" s="80"/>
      <c r="E555" s="80"/>
      <c r="F555" s="80"/>
      <c r="G555" s="80"/>
      <c r="H555" s="80"/>
      <c r="I555" s="80"/>
      <c r="J555" s="48"/>
      <c r="K555" s="48"/>
      <c r="L555" s="48"/>
      <c r="M555" s="48"/>
      <c r="N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  <c r="Z555" s="48"/>
    </row>
    <row r="556" ht="18.0" customHeight="1">
      <c r="A556" s="80"/>
      <c r="B556" s="80"/>
      <c r="C556" s="80"/>
      <c r="D556" s="80"/>
      <c r="E556" s="80"/>
      <c r="F556" s="80"/>
      <c r="G556" s="80"/>
      <c r="H556" s="80"/>
      <c r="I556" s="80"/>
      <c r="J556" s="48"/>
      <c r="K556" s="48"/>
      <c r="L556" s="48"/>
      <c r="M556" s="48"/>
      <c r="N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  <c r="Z556" s="48"/>
    </row>
    <row r="557" ht="18.0" customHeight="1">
      <c r="A557" s="80"/>
      <c r="B557" s="80"/>
      <c r="C557" s="80"/>
      <c r="D557" s="80"/>
      <c r="E557" s="80"/>
      <c r="F557" s="80"/>
      <c r="G557" s="80"/>
      <c r="H557" s="80"/>
      <c r="I557" s="80"/>
      <c r="J557" s="48"/>
      <c r="K557" s="48"/>
      <c r="L557" s="48"/>
      <c r="M557" s="48"/>
      <c r="N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  <c r="Z557" s="48"/>
    </row>
    <row r="558" ht="18.0" customHeight="1">
      <c r="A558" s="80"/>
      <c r="B558" s="80"/>
      <c r="C558" s="80"/>
      <c r="D558" s="80"/>
      <c r="E558" s="80"/>
      <c r="F558" s="80"/>
      <c r="G558" s="80"/>
      <c r="H558" s="80"/>
      <c r="I558" s="80"/>
      <c r="J558" s="48"/>
      <c r="K558" s="48"/>
      <c r="L558" s="48"/>
      <c r="M558" s="48"/>
      <c r="N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  <c r="Z558" s="48"/>
    </row>
    <row r="559" ht="18.0" customHeight="1">
      <c r="A559" s="80"/>
      <c r="B559" s="80"/>
      <c r="C559" s="80"/>
      <c r="D559" s="80"/>
      <c r="E559" s="80"/>
      <c r="F559" s="80"/>
      <c r="G559" s="80"/>
      <c r="H559" s="80"/>
      <c r="I559" s="80"/>
      <c r="J559" s="48"/>
      <c r="K559" s="48"/>
      <c r="L559" s="48"/>
      <c r="M559" s="48"/>
      <c r="N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  <c r="Z559" s="48"/>
    </row>
    <row r="560" ht="18.0" customHeight="1">
      <c r="A560" s="80"/>
      <c r="B560" s="80"/>
      <c r="C560" s="80"/>
      <c r="D560" s="80"/>
      <c r="E560" s="80"/>
      <c r="F560" s="80"/>
      <c r="G560" s="80"/>
      <c r="H560" s="80"/>
      <c r="I560" s="80"/>
      <c r="J560" s="48"/>
      <c r="K560" s="48"/>
      <c r="L560" s="48"/>
      <c r="M560" s="48"/>
      <c r="N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  <c r="Z560" s="48"/>
    </row>
    <row r="561" ht="18.0" customHeight="1">
      <c r="A561" s="80"/>
      <c r="B561" s="80"/>
      <c r="C561" s="80"/>
      <c r="D561" s="80"/>
      <c r="E561" s="80"/>
      <c r="F561" s="80"/>
      <c r="G561" s="80"/>
      <c r="H561" s="80"/>
      <c r="I561" s="80"/>
      <c r="J561" s="48"/>
      <c r="K561" s="48"/>
      <c r="L561" s="48"/>
      <c r="M561" s="48"/>
      <c r="N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  <c r="Z561" s="48"/>
    </row>
    <row r="562" ht="18.0" customHeight="1">
      <c r="A562" s="80"/>
      <c r="B562" s="80"/>
      <c r="C562" s="80"/>
      <c r="D562" s="80"/>
      <c r="E562" s="80"/>
      <c r="F562" s="80"/>
      <c r="G562" s="80"/>
      <c r="H562" s="80"/>
      <c r="I562" s="80"/>
      <c r="J562" s="48"/>
      <c r="K562" s="48"/>
      <c r="L562" s="48"/>
      <c r="M562" s="48"/>
      <c r="N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  <c r="Z562" s="48"/>
    </row>
    <row r="563" ht="18.0" customHeight="1">
      <c r="A563" s="80"/>
      <c r="B563" s="80"/>
      <c r="C563" s="80"/>
      <c r="D563" s="80"/>
      <c r="E563" s="80"/>
      <c r="F563" s="80"/>
      <c r="G563" s="80"/>
      <c r="H563" s="80"/>
      <c r="I563" s="80"/>
      <c r="J563" s="48"/>
      <c r="K563" s="48"/>
      <c r="L563" s="48"/>
      <c r="M563" s="48"/>
      <c r="N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  <c r="Z563" s="48"/>
    </row>
    <row r="564" ht="18.0" customHeight="1">
      <c r="A564" s="80"/>
      <c r="B564" s="80"/>
      <c r="C564" s="80"/>
      <c r="D564" s="80"/>
      <c r="E564" s="80"/>
      <c r="F564" s="80"/>
      <c r="G564" s="80"/>
      <c r="H564" s="80"/>
      <c r="I564" s="80"/>
      <c r="J564" s="48"/>
      <c r="K564" s="48"/>
      <c r="L564" s="48"/>
      <c r="M564" s="48"/>
      <c r="N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  <c r="Z564" s="48"/>
    </row>
    <row r="565" ht="18.0" customHeight="1">
      <c r="A565" s="80"/>
      <c r="B565" s="80"/>
      <c r="C565" s="80"/>
      <c r="D565" s="80"/>
      <c r="E565" s="80"/>
      <c r="F565" s="80"/>
      <c r="G565" s="80"/>
      <c r="H565" s="80"/>
      <c r="I565" s="80"/>
      <c r="J565" s="48"/>
      <c r="K565" s="48"/>
      <c r="L565" s="48"/>
      <c r="M565" s="48"/>
      <c r="N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  <c r="Z565" s="48"/>
    </row>
    <row r="566" ht="18.0" customHeight="1">
      <c r="A566" s="80"/>
      <c r="B566" s="80"/>
      <c r="C566" s="80"/>
      <c r="D566" s="80"/>
      <c r="E566" s="80"/>
      <c r="F566" s="80"/>
      <c r="G566" s="80"/>
      <c r="H566" s="80"/>
      <c r="I566" s="80"/>
      <c r="J566" s="48"/>
      <c r="K566" s="48"/>
      <c r="L566" s="48"/>
      <c r="M566" s="48"/>
      <c r="N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  <c r="Z566" s="48"/>
    </row>
    <row r="567" ht="18.0" customHeight="1">
      <c r="A567" s="80"/>
      <c r="B567" s="80"/>
      <c r="C567" s="80"/>
      <c r="D567" s="80"/>
      <c r="E567" s="80"/>
      <c r="F567" s="80"/>
      <c r="G567" s="80"/>
      <c r="H567" s="80"/>
      <c r="I567" s="80"/>
      <c r="J567" s="48"/>
      <c r="K567" s="48"/>
      <c r="L567" s="48"/>
      <c r="M567" s="48"/>
      <c r="N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  <c r="Z567" s="48"/>
    </row>
    <row r="568" ht="18.0" customHeight="1">
      <c r="A568" s="80"/>
      <c r="B568" s="80"/>
      <c r="C568" s="80"/>
      <c r="D568" s="80"/>
      <c r="E568" s="80"/>
      <c r="F568" s="80"/>
      <c r="G568" s="80"/>
      <c r="H568" s="80"/>
      <c r="I568" s="80"/>
      <c r="J568" s="48"/>
      <c r="K568" s="48"/>
      <c r="L568" s="48"/>
      <c r="M568" s="48"/>
      <c r="N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  <c r="Z568" s="48"/>
    </row>
    <row r="569" ht="18.0" customHeight="1">
      <c r="A569" s="80"/>
      <c r="B569" s="80"/>
      <c r="C569" s="80"/>
      <c r="D569" s="80"/>
      <c r="E569" s="80"/>
      <c r="F569" s="80"/>
      <c r="G569" s="80"/>
      <c r="H569" s="80"/>
      <c r="I569" s="80"/>
      <c r="J569" s="48"/>
      <c r="K569" s="48"/>
      <c r="L569" s="48"/>
      <c r="M569" s="48"/>
      <c r="N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  <c r="Z569" s="48"/>
    </row>
    <row r="570" ht="18.0" customHeight="1">
      <c r="A570" s="80"/>
      <c r="B570" s="80"/>
      <c r="C570" s="80"/>
      <c r="D570" s="80"/>
      <c r="E570" s="80"/>
      <c r="F570" s="80"/>
      <c r="G570" s="80"/>
      <c r="H570" s="80"/>
      <c r="I570" s="80"/>
      <c r="J570" s="48"/>
      <c r="K570" s="48"/>
      <c r="L570" s="48"/>
      <c r="M570" s="48"/>
      <c r="N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  <c r="Z570" s="48"/>
    </row>
    <row r="571" ht="18.0" customHeight="1">
      <c r="A571" s="80"/>
      <c r="B571" s="80"/>
      <c r="C571" s="80"/>
      <c r="D571" s="80"/>
      <c r="E571" s="80"/>
      <c r="F571" s="80"/>
      <c r="G571" s="80"/>
      <c r="H571" s="80"/>
      <c r="I571" s="80"/>
      <c r="J571" s="48"/>
      <c r="K571" s="48"/>
      <c r="L571" s="48"/>
      <c r="M571" s="48"/>
      <c r="N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  <c r="Z571" s="48"/>
    </row>
    <row r="572" ht="18.0" customHeight="1">
      <c r="A572" s="80"/>
      <c r="B572" s="80"/>
      <c r="C572" s="80"/>
      <c r="D572" s="80"/>
      <c r="E572" s="80"/>
      <c r="F572" s="80"/>
      <c r="G572" s="80"/>
      <c r="H572" s="80"/>
      <c r="I572" s="80"/>
      <c r="J572" s="48"/>
      <c r="K572" s="48"/>
      <c r="L572" s="48"/>
      <c r="M572" s="48"/>
      <c r="N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  <c r="Z572" s="48"/>
    </row>
    <row r="573" ht="18.0" customHeight="1">
      <c r="A573" s="80"/>
      <c r="B573" s="80"/>
      <c r="C573" s="80"/>
      <c r="D573" s="80"/>
      <c r="E573" s="80"/>
      <c r="F573" s="80"/>
      <c r="G573" s="80"/>
      <c r="H573" s="80"/>
      <c r="I573" s="80"/>
      <c r="J573" s="48"/>
      <c r="K573" s="48"/>
      <c r="L573" s="48"/>
      <c r="M573" s="48"/>
      <c r="N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  <c r="Z573" s="48"/>
    </row>
    <row r="574" ht="18.0" customHeight="1">
      <c r="A574" s="80"/>
      <c r="B574" s="80"/>
      <c r="C574" s="80"/>
      <c r="D574" s="80"/>
      <c r="E574" s="80"/>
      <c r="F574" s="80"/>
      <c r="G574" s="80"/>
      <c r="H574" s="80"/>
      <c r="I574" s="80"/>
      <c r="J574" s="48"/>
      <c r="K574" s="48"/>
      <c r="L574" s="48"/>
      <c r="M574" s="48"/>
      <c r="N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  <c r="Z574" s="48"/>
    </row>
    <row r="575" ht="18.0" customHeight="1">
      <c r="A575" s="80"/>
      <c r="B575" s="80"/>
      <c r="C575" s="80"/>
      <c r="D575" s="80"/>
      <c r="E575" s="80"/>
      <c r="F575" s="80"/>
      <c r="G575" s="80"/>
      <c r="H575" s="80"/>
      <c r="I575" s="80"/>
      <c r="J575" s="48"/>
      <c r="K575" s="48"/>
      <c r="L575" s="48"/>
      <c r="M575" s="48"/>
      <c r="N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  <c r="Z575" s="48"/>
    </row>
    <row r="576" ht="18.0" customHeight="1">
      <c r="A576" s="80"/>
      <c r="B576" s="80"/>
      <c r="C576" s="80"/>
      <c r="D576" s="80"/>
      <c r="E576" s="80"/>
      <c r="F576" s="80"/>
      <c r="G576" s="80"/>
      <c r="H576" s="80"/>
      <c r="I576" s="80"/>
      <c r="J576" s="48"/>
      <c r="K576" s="48"/>
      <c r="L576" s="48"/>
      <c r="M576" s="48"/>
      <c r="N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  <c r="Z576" s="48"/>
    </row>
    <row r="577" ht="18.0" customHeight="1">
      <c r="A577" s="80"/>
      <c r="B577" s="80"/>
      <c r="C577" s="80"/>
      <c r="D577" s="80"/>
      <c r="E577" s="80"/>
      <c r="F577" s="80"/>
      <c r="G577" s="80"/>
      <c r="H577" s="80"/>
      <c r="I577" s="80"/>
      <c r="J577" s="48"/>
      <c r="K577" s="48"/>
      <c r="L577" s="48"/>
      <c r="M577" s="48"/>
      <c r="N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  <c r="Z577" s="48"/>
    </row>
    <row r="578" ht="18.0" customHeight="1">
      <c r="A578" s="80"/>
      <c r="B578" s="80"/>
      <c r="C578" s="80"/>
      <c r="D578" s="80"/>
      <c r="E578" s="80"/>
      <c r="F578" s="80"/>
      <c r="G578" s="80"/>
      <c r="H578" s="80"/>
      <c r="I578" s="80"/>
      <c r="J578" s="48"/>
      <c r="K578" s="48"/>
      <c r="L578" s="48"/>
      <c r="M578" s="48"/>
      <c r="N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  <c r="Z578" s="48"/>
    </row>
    <row r="579" ht="18.0" customHeight="1">
      <c r="A579" s="80"/>
      <c r="B579" s="80"/>
      <c r="C579" s="80"/>
      <c r="D579" s="80"/>
      <c r="E579" s="80"/>
      <c r="F579" s="80"/>
      <c r="G579" s="80"/>
      <c r="H579" s="80"/>
      <c r="I579" s="80"/>
      <c r="J579" s="48"/>
      <c r="K579" s="48"/>
      <c r="L579" s="48"/>
      <c r="M579" s="48"/>
      <c r="N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  <c r="Z579" s="48"/>
    </row>
    <row r="580" ht="18.0" customHeight="1">
      <c r="A580" s="80"/>
      <c r="B580" s="80"/>
      <c r="C580" s="80"/>
      <c r="D580" s="80"/>
      <c r="E580" s="80"/>
      <c r="F580" s="80"/>
      <c r="G580" s="80"/>
      <c r="H580" s="80"/>
      <c r="I580" s="80"/>
      <c r="J580" s="48"/>
      <c r="K580" s="48"/>
      <c r="L580" s="48"/>
      <c r="M580" s="48"/>
      <c r="N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  <c r="Z580" s="48"/>
    </row>
    <row r="581" ht="18.0" customHeight="1">
      <c r="A581" s="80"/>
      <c r="B581" s="80"/>
      <c r="C581" s="80"/>
      <c r="D581" s="80"/>
      <c r="E581" s="80"/>
      <c r="F581" s="80"/>
      <c r="G581" s="80"/>
      <c r="H581" s="80"/>
      <c r="I581" s="80"/>
      <c r="J581" s="48"/>
      <c r="K581" s="48"/>
      <c r="L581" s="48"/>
      <c r="M581" s="48"/>
      <c r="N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  <c r="Z581" s="48"/>
    </row>
    <row r="582" ht="18.0" customHeight="1">
      <c r="A582" s="80"/>
      <c r="B582" s="80"/>
      <c r="C582" s="80"/>
      <c r="D582" s="80"/>
      <c r="E582" s="80"/>
      <c r="F582" s="80"/>
      <c r="G582" s="80"/>
      <c r="H582" s="80"/>
      <c r="I582" s="80"/>
      <c r="J582" s="48"/>
      <c r="K582" s="48"/>
      <c r="L582" s="48"/>
      <c r="M582" s="48"/>
      <c r="N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  <c r="Z582" s="48"/>
    </row>
    <row r="583" ht="18.0" customHeight="1">
      <c r="A583" s="80"/>
      <c r="B583" s="80"/>
      <c r="C583" s="80"/>
      <c r="D583" s="80"/>
      <c r="E583" s="80"/>
      <c r="F583" s="80"/>
      <c r="G583" s="80"/>
      <c r="H583" s="80"/>
      <c r="I583" s="80"/>
      <c r="J583" s="48"/>
      <c r="K583" s="48"/>
      <c r="L583" s="48"/>
      <c r="M583" s="48"/>
      <c r="N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  <c r="Z583" s="48"/>
    </row>
    <row r="584" ht="18.0" customHeight="1">
      <c r="A584" s="80"/>
      <c r="B584" s="80"/>
      <c r="C584" s="80"/>
      <c r="D584" s="80"/>
      <c r="E584" s="80"/>
      <c r="F584" s="80"/>
      <c r="G584" s="80"/>
      <c r="H584" s="80"/>
      <c r="I584" s="80"/>
      <c r="J584" s="48"/>
      <c r="K584" s="48"/>
      <c r="L584" s="48"/>
      <c r="M584" s="48"/>
      <c r="N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  <c r="Z584" s="48"/>
    </row>
    <row r="585" ht="18.0" customHeight="1">
      <c r="A585" s="80"/>
      <c r="B585" s="80"/>
      <c r="C585" s="80"/>
      <c r="D585" s="80"/>
      <c r="E585" s="80"/>
      <c r="F585" s="80"/>
      <c r="G585" s="80"/>
      <c r="H585" s="80"/>
      <c r="I585" s="80"/>
      <c r="J585" s="48"/>
      <c r="K585" s="48"/>
      <c r="L585" s="48"/>
      <c r="M585" s="48"/>
      <c r="N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  <c r="Z585" s="48"/>
    </row>
    <row r="586" ht="18.0" customHeight="1">
      <c r="A586" s="80"/>
      <c r="B586" s="80"/>
      <c r="C586" s="80"/>
      <c r="D586" s="80"/>
      <c r="E586" s="80"/>
      <c r="F586" s="80"/>
      <c r="G586" s="80"/>
      <c r="H586" s="80"/>
      <c r="I586" s="80"/>
      <c r="J586" s="48"/>
      <c r="K586" s="48"/>
      <c r="L586" s="48"/>
      <c r="M586" s="48"/>
      <c r="N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  <c r="Z586" s="48"/>
    </row>
    <row r="587" ht="18.0" customHeight="1">
      <c r="A587" s="80"/>
      <c r="B587" s="80"/>
      <c r="C587" s="80"/>
      <c r="D587" s="80"/>
      <c r="E587" s="80"/>
      <c r="F587" s="80"/>
      <c r="G587" s="80"/>
      <c r="H587" s="80"/>
      <c r="I587" s="80"/>
      <c r="J587" s="48"/>
      <c r="K587" s="48"/>
      <c r="L587" s="48"/>
      <c r="M587" s="48"/>
      <c r="N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  <c r="Z587" s="48"/>
    </row>
    <row r="588" ht="18.0" customHeight="1">
      <c r="A588" s="80"/>
      <c r="B588" s="80"/>
      <c r="C588" s="80"/>
      <c r="D588" s="80"/>
      <c r="E588" s="80"/>
      <c r="F588" s="80"/>
      <c r="G588" s="80"/>
      <c r="H588" s="80"/>
      <c r="I588" s="80"/>
      <c r="J588" s="48"/>
      <c r="K588" s="48"/>
      <c r="L588" s="48"/>
      <c r="M588" s="48"/>
      <c r="N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</row>
    <row r="589" ht="18.0" customHeight="1">
      <c r="A589" s="80"/>
      <c r="B589" s="80"/>
      <c r="C589" s="80"/>
      <c r="D589" s="80"/>
      <c r="E589" s="80"/>
      <c r="F589" s="80"/>
      <c r="G589" s="80"/>
      <c r="H589" s="80"/>
      <c r="I589" s="80"/>
      <c r="J589" s="48"/>
      <c r="K589" s="48"/>
      <c r="L589" s="48"/>
      <c r="M589" s="48"/>
      <c r="N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  <c r="Z589" s="48"/>
    </row>
    <row r="590" ht="18.0" customHeight="1">
      <c r="A590" s="80"/>
      <c r="B590" s="80"/>
      <c r="C590" s="80"/>
      <c r="D590" s="80"/>
      <c r="E590" s="80"/>
      <c r="F590" s="80"/>
      <c r="G590" s="80"/>
      <c r="H590" s="80"/>
      <c r="I590" s="80"/>
      <c r="J590" s="48"/>
      <c r="K590" s="48"/>
      <c r="L590" s="48"/>
      <c r="M590" s="48"/>
      <c r="N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</row>
    <row r="591" ht="18.0" customHeight="1">
      <c r="A591" s="80"/>
      <c r="B591" s="80"/>
      <c r="C591" s="80"/>
      <c r="D591" s="80"/>
      <c r="E591" s="80"/>
      <c r="F591" s="80"/>
      <c r="G591" s="80"/>
      <c r="H591" s="80"/>
      <c r="I591" s="80"/>
      <c r="J591" s="48"/>
      <c r="K591" s="48"/>
      <c r="L591" s="48"/>
      <c r="M591" s="48"/>
      <c r="N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  <c r="Z591" s="48"/>
    </row>
    <row r="592" ht="18.0" customHeight="1">
      <c r="A592" s="80"/>
      <c r="B592" s="80"/>
      <c r="C592" s="80"/>
      <c r="D592" s="80"/>
      <c r="E592" s="80"/>
      <c r="F592" s="80"/>
      <c r="G592" s="80"/>
      <c r="H592" s="80"/>
      <c r="I592" s="80"/>
      <c r="J592" s="48"/>
      <c r="K592" s="48"/>
      <c r="L592" s="48"/>
      <c r="M592" s="48"/>
      <c r="N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  <c r="Z592" s="48"/>
    </row>
    <row r="593" ht="18.0" customHeight="1">
      <c r="A593" s="80"/>
      <c r="B593" s="80"/>
      <c r="C593" s="80"/>
      <c r="D593" s="80"/>
      <c r="E593" s="80"/>
      <c r="F593" s="80"/>
      <c r="G593" s="80"/>
      <c r="H593" s="80"/>
      <c r="I593" s="80"/>
      <c r="J593" s="48"/>
      <c r="K593" s="48"/>
      <c r="L593" s="48"/>
      <c r="M593" s="48"/>
      <c r="N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  <c r="Z593" s="48"/>
    </row>
    <row r="594" ht="18.0" customHeight="1">
      <c r="A594" s="80"/>
      <c r="B594" s="80"/>
      <c r="C594" s="80"/>
      <c r="D594" s="80"/>
      <c r="E594" s="80"/>
      <c r="F594" s="80"/>
      <c r="G594" s="80"/>
      <c r="H594" s="80"/>
      <c r="I594" s="80"/>
      <c r="J594" s="48"/>
      <c r="K594" s="48"/>
      <c r="L594" s="48"/>
      <c r="M594" s="48"/>
      <c r="N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  <c r="Z594" s="48"/>
    </row>
    <row r="595" ht="18.0" customHeight="1">
      <c r="A595" s="80"/>
      <c r="B595" s="80"/>
      <c r="C595" s="80"/>
      <c r="D595" s="80"/>
      <c r="E595" s="80"/>
      <c r="F595" s="80"/>
      <c r="G595" s="80"/>
      <c r="H595" s="80"/>
      <c r="I595" s="80"/>
      <c r="J595" s="48"/>
      <c r="K595" s="48"/>
      <c r="L595" s="48"/>
      <c r="M595" s="48"/>
      <c r="N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  <c r="Z595" s="48"/>
    </row>
    <row r="596" ht="18.0" customHeight="1">
      <c r="A596" s="80"/>
      <c r="B596" s="80"/>
      <c r="C596" s="80"/>
      <c r="D596" s="80"/>
      <c r="E596" s="80"/>
      <c r="F596" s="80"/>
      <c r="G596" s="80"/>
      <c r="H596" s="80"/>
      <c r="I596" s="80"/>
      <c r="J596" s="48"/>
      <c r="K596" s="48"/>
      <c r="L596" s="48"/>
      <c r="M596" s="48"/>
      <c r="N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  <c r="Z596" s="48"/>
    </row>
    <row r="597" ht="18.0" customHeight="1">
      <c r="A597" s="80"/>
      <c r="B597" s="80"/>
      <c r="C597" s="80"/>
      <c r="D597" s="80"/>
      <c r="E597" s="80"/>
      <c r="F597" s="80"/>
      <c r="G597" s="80"/>
      <c r="H597" s="80"/>
      <c r="I597" s="80"/>
      <c r="J597" s="48"/>
      <c r="K597" s="48"/>
      <c r="L597" s="48"/>
      <c r="M597" s="48"/>
      <c r="N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  <c r="Z597" s="48"/>
    </row>
    <row r="598" ht="18.0" customHeight="1">
      <c r="A598" s="80"/>
      <c r="B598" s="80"/>
      <c r="C598" s="80"/>
      <c r="D598" s="80"/>
      <c r="E598" s="80"/>
      <c r="F598" s="80"/>
      <c r="G598" s="80"/>
      <c r="H598" s="80"/>
      <c r="I598" s="80"/>
      <c r="J598" s="48"/>
      <c r="K598" s="48"/>
      <c r="L598" s="48"/>
      <c r="M598" s="48"/>
      <c r="N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  <c r="Z598" s="48"/>
    </row>
    <row r="599" ht="18.0" customHeight="1">
      <c r="A599" s="80"/>
      <c r="B599" s="80"/>
      <c r="C599" s="80"/>
      <c r="D599" s="80"/>
      <c r="E599" s="80"/>
      <c r="F599" s="80"/>
      <c r="G599" s="80"/>
      <c r="H599" s="80"/>
      <c r="I599" s="80"/>
      <c r="J599" s="48"/>
      <c r="K599" s="48"/>
      <c r="L599" s="48"/>
      <c r="M599" s="48"/>
      <c r="N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  <c r="Z599" s="48"/>
    </row>
    <row r="600" ht="18.0" customHeight="1">
      <c r="A600" s="80"/>
      <c r="B600" s="80"/>
      <c r="C600" s="80"/>
      <c r="D600" s="80"/>
      <c r="E600" s="80"/>
      <c r="F600" s="80"/>
      <c r="G600" s="80"/>
      <c r="H600" s="80"/>
      <c r="I600" s="80"/>
      <c r="J600" s="48"/>
      <c r="K600" s="48"/>
      <c r="L600" s="48"/>
      <c r="M600" s="48"/>
      <c r="N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  <c r="Z600" s="48"/>
    </row>
    <row r="601" ht="18.0" customHeight="1">
      <c r="A601" s="80"/>
      <c r="B601" s="80"/>
      <c r="C601" s="80"/>
      <c r="D601" s="80"/>
      <c r="E601" s="80"/>
      <c r="F601" s="80"/>
      <c r="G601" s="80"/>
      <c r="H601" s="80"/>
      <c r="I601" s="80"/>
      <c r="J601" s="48"/>
      <c r="K601" s="48"/>
      <c r="L601" s="48"/>
      <c r="M601" s="48"/>
      <c r="N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  <c r="Z601" s="48"/>
    </row>
    <row r="602" ht="18.0" customHeight="1">
      <c r="A602" s="80"/>
      <c r="B602" s="80"/>
      <c r="C602" s="80"/>
      <c r="D602" s="80"/>
      <c r="E602" s="80"/>
      <c r="F602" s="80"/>
      <c r="G602" s="80"/>
      <c r="H602" s="80"/>
      <c r="I602" s="80"/>
      <c r="J602" s="48"/>
      <c r="K602" s="48"/>
      <c r="L602" s="48"/>
      <c r="M602" s="48"/>
      <c r="N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  <c r="Z602" s="48"/>
    </row>
    <row r="603" ht="18.0" customHeight="1">
      <c r="A603" s="80"/>
      <c r="B603" s="80"/>
      <c r="C603" s="80"/>
      <c r="D603" s="80"/>
      <c r="E603" s="80"/>
      <c r="F603" s="80"/>
      <c r="G603" s="80"/>
      <c r="H603" s="80"/>
      <c r="I603" s="80"/>
      <c r="J603" s="48"/>
      <c r="K603" s="48"/>
      <c r="L603" s="48"/>
      <c r="M603" s="48"/>
      <c r="N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  <c r="Z603" s="48"/>
    </row>
    <row r="604" ht="18.0" customHeight="1">
      <c r="A604" s="80"/>
      <c r="B604" s="80"/>
      <c r="C604" s="80"/>
      <c r="D604" s="80"/>
      <c r="E604" s="80"/>
      <c r="F604" s="80"/>
      <c r="G604" s="80"/>
      <c r="H604" s="80"/>
      <c r="I604" s="80"/>
      <c r="J604" s="48"/>
      <c r="K604" s="48"/>
      <c r="L604" s="48"/>
      <c r="M604" s="48"/>
      <c r="N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  <c r="Z604" s="48"/>
    </row>
    <row r="605" ht="18.0" customHeight="1">
      <c r="A605" s="80"/>
      <c r="B605" s="80"/>
      <c r="C605" s="80"/>
      <c r="D605" s="80"/>
      <c r="E605" s="80"/>
      <c r="F605" s="80"/>
      <c r="G605" s="80"/>
      <c r="H605" s="80"/>
      <c r="I605" s="80"/>
      <c r="J605" s="48"/>
      <c r="K605" s="48"/>
      <c r="L605" s="48"/>
      <c r="M605" s="48"/>
      <c r="N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  <c r="Z605" s="48"/>
    </row>
    <row r="606" ht="18.0" customHeight="1">
      <c r="A606" s="80"/>
      <c r="B606" s="80"/>
      <c r="C606" s="80"/>
      <c r="D606" s="80"/>
      <c r="E606" s="80"/>
      <c r="F606" s="80"/>
      <c r="G606" s="80"/>
      <c r="H606" s="80"/>
      <c r="I606" s="80"/>
      <c r="J606" s="48"/>
      <c r="K606" s="48"/>
      <c r="L606" s="48"/>
      <c r="M606" s="48"/>
      <c r="N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  <c r="Z606" s="48"/>
    </row>
    <row r="607" ht="18.0" customHeight="1">
      <c r="A607" s="80"/>
      <c r="B607" s="80"/>
      <c r="C607" s="80"/>
      <c r="D607" s="80"/>
      <c r="E607" s="80"/>
      <c r="F607" s="80"/>
      <c r="G607" s="80"/>
      <c r="H607" s="80"/>
      <c r="I607" s="80"/>
      <c r="J607" s="48"/>
      <c r="K607" s="48"/>
      <c r="L607" s="48"/>
      <c r="M607" s="48"/>
      <c r="N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  <c r="Z607" s="48"/>
    </row>
    <row r="608" ht="18.0" customHeight="1">
      <c r="A608" s="80"/>
      <c r="B608" s="80"/>
      <c r="C608" s="80"/>
      <c r="D608" s="80"/>
      <c r="E608" s="80"/>
      <c r="F608" s="80"/>
      <c r="G608" s="80"/>
      <c r="H608" s="80"/>
      <c r="I608" s="80"/>
      <c r="J608" s="48"/>
      <c r="K608" s="48"/>
      <c r="L608" s="48"/>
      <c r="M608" s="48"/>
      <c r="N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  <c r="Z608" s="48"/>
    </row>
    <row r="609" ht="18.0" customHeight="1">
      <c r="A609" s="80"/>
      <c r="B609" s="80"/>
      <c r="C609" s="80"/>
      <c r="D609" s="80"/>
      <c r="E609" s="80"/>
      <c r="F609" s="80"/>
      <c r="G609" s="80"/>
      <c r="H609" s="80"/>
      <c r="I609" s="80"/>
      <c r="J609" s="48"/>
      <c r="K609" s="48"/>
      <c r="L609" s="48"/>
      <c r="M609" s="48"/>
      <c r="N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  <c r="Z609" s="48"/>
    </row>
    <row r="610" ht="18.0" customHeight="1">
      <c r="A610" s="80"/>
      <c r="B610" s="80"/>
      <c r="C610" s="80"/>
      <c r="D610" s="80"/>
      <c r="E610" s="80"/>
      <c r="F610" s="80"/>
      <c r="G610" s="80"/>
      <c r="H610" s="80"/>
      <c r="I610" s="80"/>
      <c r="J610" s="48"/>
      <c r="K610" s="48"/>
      <c r="L610" s="48"/>
      <c r="M610" s="48"/>
      <c r="N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  <c r="Z610" s="48"/>
    </row>
    <row r="611" ht="18.0" customHeight="1">
      <c r="A611" s="80"/>
      <c r="B611" s="80"/>
      <c r="C611" s="80"/>
      <c r="D611" s="80"/>
      <c r="E611" s="80"/>
      <c r="F611" s="80"/>
      <c r="G611" s="80"/>
      <c r="H611" s="80"/>
      <c r="I611" s="80"/>
      <c r="J611" s="48"/>
      <c r="K611" s="48"/>
      <c r="L611" s="48"/>
      <c r="M611" s="48"/>
      <c r="N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  <c r="Z611" s="48"/>
    </row>
    <row r="612" ht="18.0" customHeight="1">
      <c r="A612" s="80"/>
      <c r="B612" s="80"/>
      <c r="C612" s="80"/>
      <c r="D612" s="80"/>
      <c r="E612" s="80"/>
      <c r="F612" s="80"/>
      <c r="G612" s="80"/>
      <c r="H612" s="80"/>
      <c r="I612" s="80"/>
      <c r="J612" s="48"/>
      <c r="K612" s="48"/>
      <c r="L612" s="48"/>
      <c r="M612" s="48"/>
      <c r="N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  <c r="Z612" s="48"/>
    </row>
    <row r="613" ht="18.0" customHeight="1">
      <c r="A613" s="80"/>
      <c r="B613" s="80"/>
      <c r="C613" s="80"/>
      <c r="D613" s="80"/>
      <c r="E613" s="80"/>
      <c r="F613" s="80"/>
      <c r="G613" s="80"/>
      <c r="H613" s="80"/>
      <c r="I613" s="80"/>
      <c r="J613" s="48"/>
      <c r="K613" s="48"/>
      <c r="L613" s="48"/>
      <c r="M613" s="48"/>
      <c r="N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  <c r="Z613" s="48"/>
    </row>
    <row r="614" ht="18.0" customHeight="1">
      <c r="A614" s="80"/>
      <c r="B614" s="80"/>
      <c r="C614" s="80"/>
      <c r="D614" s="80"/>
      <c r="E614" s="80"/>
      <c r="F614" s="80"/>
      <c r="G614" s="80"/>
      <c r="H614" s="80"/>
      <c r="I614" s="80"/>
      <c r="J614" s="48"/>
      <c r="K614" s="48"/>
      <c r="L614" s="48"/>
      <c r="M614" s="48"/>
      <c r="N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  <c r="Z614" s="48"/>
    </row>
    <row r="615" ht="18.0" customHeight="1">
      <c r="A615" s="80"/>
      <c r="B615" s="80"/>
      <c r="C615" s="80"/>
      <c r="D615" s="80"/>
      <c r="E615" s="80"/>
      <c r="F615" s="80"/>
      <c r="G615" s="80"/>
      <c r="H615" s="80"/>
      <c r="I615" s="80"/>
      <c r="J615" s="48"/>
      <c r="K615" s="48"/>
      <c r="L615" s="48"/>
      <c r="M615" s="48"/>
      <c r="N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  <c r="Z615" s="48"/>
    </row>
    <row r="616" ht="18.0" customHeight="1">
      <c r="A616" s="80"/>
      <c r="B616" s="80"/>
      <c r="C616" s="80"/>
      <c r="D616" s="80"/>
      <c r="E616" s="80"/>
      <c r="F616" s="80"/>
      <c r="G616" s="80"/>
      <c r="H616" s="80"/>
      <c r="I616" s="80"/>
      <c r="J616" s="48"/>
      <c r="K616" s="48"/>
      <c r="L616" s="48"/>
      <c r="M616" s="48"/>
      <c r="N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  <c r="Z616" s="48"/>
    </row>
    <row r="617" ht="18.0" customHeight="1">
      <c r="A617" s="80"/>
      <c r="B617" s="80"/>
      <c r="C617" s="80"/>
      <c r="D617" s="80"/>
      <c r="E617" s="80"/>
      <c r="F617" s="80"/>
      <c r="G617" s="80"/>
      <c r="H617" s="80"/>
      <c r="I617" s="80"/>
      <c r="J617" s="48"/>
      <c r="K617" s="48"/>
      <c r="L617" s="48"/>
      <c r="M617" s="48"/>
      <c r="N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  <c r="Z617" s="48"/>
    </row>
    <row r="618" ht="18.0" customHeight="1">
      <c r="A618" s="80"/>
      <c r="B618" s="80"/>
      <c r="C618" s="80"/>
      <c r="D618" s="80"/>
      <c r="E618" s="80"/>
      <c r="F618" s="80"/>
      <c r="G618" s="80"/>
      <c r="H618" s="80"/>
      <c r="I618" s="80"/>
      <c r="J618" s="48"/>
      <c r="K618" s="48"/>
      <c r="L618" s="48"/>
      <c r="M618" s="48"/>
      <c r="N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  <c r="Z618" s="48"/>
    </row>
    <row r="619" ht="18.0" customHeight="1">
      <c r="A619" s="80"/>
      <c r="B619" s="80"/>
      <c r="C619" s="80"/>
      <c r="D619" s="80"/>
      <c r="E619" s="80"/>
      <c r="F619" s="80"/>
      <c r="G619" s="80"/>
      <c r="H619" s="80"/>
      <c r="I619" s="80"/>
      <c r="J619" s="48"/>
      <c r="K619" s="48"/>
      <c r="L619" s="48"/>
      <c r="M619" s="48"/>
      <c r="N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  <c r="Z619" s="48"/>
    </row>
    <row r="620" ht="18.0" customHeight="1">
      <c r="A620" s="80"/>
      <c r="B620" s="80"/>
      <c r="C620" s="80"/>
      <c r="D620" s="80"/>
      <c r="E620" s="80"/>
      <c r="F620" s="80"/>
      <c r="G620" s="80"/>
      <c r="H620" s="80"/>
      <c r="I620" s="80"/>
      <c r="J620" s="48"/>
      <c r="K620" s="48"/>
      <c r="L620" s="48"/>
      <c r="M620" s="48"/>
      <c r="N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  <c r="Z620" s="48"/>
    </row>
    <row r="621" ht="18.0" customHeight="1">
      <c r="A621" s="80"/>
      <c r="B621" s="80"/>
      <c r="C621" s="80"/>
      <c r="D621" s="80"/>
      <c r="E621" s="80"/>
      <c r="F621" s="80"/>
      <c r="G621" s="80"/>
      <c r="H621" s="80"/>
      <c r="I621" s="80"/>
      <c r="J621" s="48"/>
      <c r="K621" s="48"/>
      <c r="L621" s="48"/>
      <c r="M621" s="48"/>
      <c r="N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  <c r="Z621" s="48"/>
    </row>
    <row r="622" ht="18.0" customHeight="1">
      <c r="A622" s="80"/>
      <c r="B622" s="80"/>
      <c r="C622" s="80"/>
      <c r="D622" s="80"/>
      <c r="E622" s="80"/>
      <c r="F622" s="80"/>
      <c r="G622" s="80"/>
      <c r="H622" s="80"/>
      <c r="I622" s="80"/>
      <c r="J622" s="48"/>
      <c r="K622" s="48"/>
      <c r="L622" s="48"/>
      <c r="M622" s="48"/>
      <c r="N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  <c r="Z622" s="48"/>
    </row>
    <row r="623" ht="18.0" customHeight="1">
      <c r="A623" s="80"/>
      <c r="B623" s="80"/>
      <c r="C623" s="80"/>
      <c r="D623" s="80"/>
      <c r="E623" s="80"/>
      <c r="F623" s="80"/>
      <c r="G623" s="80"/>
      <c r="H623" s="80"/>
      <c r="I623" s="80"/>
      <c r="J623" s="48"/>
      <c r="K623" s="48"/>
      <c r="L623" s="48"/>
      <c r="M623" s="48"/>
      <c r="N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  <c r="Z623" s="48"/>
    </row>
    <row r="624" ht="18.0" customHeight="1">
      <c r="A624" s="80"/>
      <c r="B624" s="80"/>
      <c r="C624" s="80"/>
      <c r="D624" s="80"/>
      <c r="E624" s="80"/>
      <c r="F624" s="80"/>
      <c r="G624" s="80"/>
      <c r="H624" s="80"/>
      <c r="I624" s="80"/>
      <c r="J624" s="48"/>
      <c r="K624" s="48"/>
      <c r="L624" s="48"/>
      <c r="M624" s="48"/>
      <c r="N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  <c r="Z624" s="48"/>
    </row>
    <row r="625" ht="18.0" customHeight="1">
      <c r="A625" s="80"/>
      <c r="B625" s="80"/>
      <c r="C625" s="80"/>
      <c r="D625" s="80"/>
      <c r="E625" s="80"/>
      <c r="F625" s="80"/>
      <c r="G625" s="80"/>
      <c r="H625" s="80"/>
      <c r="I625" s="80"/>
      <c r="J625" s="48"/>
      <c r="K625" s="48"/>
      <c r="L625" s="48"/>
      <c r="M625" s="48"/>
      <c r="N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  <c r="Z625" s="48"/>
    </row>
    <row r="626" ht="18.0" customHeight="1">
      <c r="A626" s="80"/>
      <c r="B626" s="80"/>
      <c r="C626" s="80"/>
      <c r="D626" s="80"/>
      <c r="E626" s="80"/>
      <c r="F626" s="80"/>
      <c r="G626" s="80"/>
      <c r="H626" s="80"/>
      <c r="I626" s="80"/>
      <c r="J626" s="48"/>
      <c r="K626" s="48"/>
      <c r="L626" s="48"/>
      <c r="M626" s="48"/>
      <c r="N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  <c r="Z626" s="48"/>
    </row>
    <row r="627" ht="18.0" customHeight="1">
      <c r="A627" s="80"/>
      <c r="B627" s="80"/>
      <c r="C627" s="80"/>
      <c r="D627" s="80"/>
      <c r="E627" s="80"/>
      <c r="F627" s="80"/>
      <c r="G627" s="80"/>
      <c r="H627" s="80"/>
      <c r="I627" s="80"/>
      <c r="J627" s="48"/>
      <c r="K627" s="48"/>
      <c r="L627" s="48"/>
      <c r="M627" s="48"/>
      <c r="N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  <c r="Z627" s="48"/>
    </row>
    <row r="628" ht="18.0" customHeight="1">
      <c r="A628" s="80"/>
      <c r="B628" s="80"/>
      <c r="C628" s="80"/>
      <c r="D628" s="80"/>
      <c r="E628" s="80"/>
      <c r="F628" s="80"/>
      <c r="G628" s="80"/>
      <c r="H628" s="80"/>
      <c r="I628" s="80"/>
      <c r="J628" s="48"/>
      <c r="K628" s="48"/>
      <c r="L628" s="48"/>
      <c r="M628" s="48"/>
      <c r="N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  <c r="Z628" s="48"/>
    </row>
    <row r="629" ht="18.0" customHeight="1">
      <c r="A629" s="80"/>
      <c r="B629" s="80"/>
      <c r="C629" s="80"/>
      <c r="D629" s="80"/>
      <c r="E629" s="80"/>
      <c r="F629" s="80"/>
      <c r="G629" s="80"/>
      <c r="H629" s="80"/>
      <c r="I629" s="80"/>
      <c r="J629" s="48"/>
      <c r="K629" s="48"/>
      <c r="L629" s="48"/>
      <c r="M629" s="48"/>
      <c r="N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  <c r="Z629" s="48"/>
    </row>
    <row r="630" ht="18.0" customHeight="1">
      <c r="A630" s="80"/>
      <c r="B630" s="80"/>
      <c r="C630" s="80"/>
      <c r="D630" s="80"/>
      <c r="E630" s="80"/>
      <c r="F630" s="80"/>
      <c r="G630" s="80"/>
      <c r="H630" s="80"/>
      <c r="I630" s="80"/>
      <c r="J630" s="48"/>
      <c r="K630" s="48"/>
      <c r="L630" s="48"/>
      <c r="M630" s="48"/>
      <c r="N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  <c r="Z630" s="48"/>
    </row>
    <row r="631" ht="18.0" customHeight="1">
      <c r="A631" s="80"/>
      <c r="B631" s="80"/>
      <c r="C631" s="80"/>
      <c r="D631" s="80"/>
      <c r="E631" s="80"/>
      <c r="F631" s="80"/>
      <c r="G631" s="80"/>
      <c r="H631" s="80"/>
      <c r="I631" s="80"/>
      <c r="J631" s="48"/>
      <c r="K631" s="48"/>
      <c r="L631" s="48"/>
      <c r="M631" s="48"/>
      <c r="N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  <c r="Z631" s="48"/>
    </row>
    <row r="632" ht="18.0" customHeight="1">
      <c r="A632" s="80"/>
      <c r="B632" s="80"/>
      <c r="C632" s="80"/>
      <c r="D632" s="80"/>
      <c r="E632" s="80"/>
      <c r="F632" s="80"/>
      <c r="G632" s="80"/>
      <c r="H632" s="80"/>
      <c r="I632" s="80"/>
      <c r="J632" s="48"/>
      <c r="K632" s="48"/>
      <c r="L632" s="48"/>
      <c r="M632" s="48"/>
      <c r="N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  <c r="Z632" s="48"/>
    </row>
    <row r="633" ht="18.0" customHeight="1">
      <c r="A633" s="80"/>
      <c r="B633" s="80"/>
      <c r="C633" s="80"/>
      <c r="D633" s="80"/>
      <c r="E633" s="80"/>
      <c r="F633" s="80"/>
      <c r="G633" s="80"/>
      <c r="H633" s="80"/>
      <c r="I633" s="80"/>
      <c r="J633" s="48"/>
      <c r="K633" s="48"/>
      <c r="L633" s="48"/>
      <c r="M633" s="48"/>
      <c r="N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  <c r="Z633" s="48"/>
    </row>
    <row r="634" ht="18.0" customHeight="1">
      <c r="A634" s="80"/>
      <c r="B634" s="80"/>
      <c r="C634" s="80"/>
      <c r="D634" s="80"/>
      <c r="E634" s="80"/>
      <c r="F634" s="80"/>
      <c r="G634" s="80"/>
      <c r="H634" s="80"/>
      <c r="I634" s="80"/>
      <c r="J634" s="48"/>
      <c r="K634" s="48"/>
      <c r="L634" s="48"/>
      <c r="M634" s="48"/>
      <c r="N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  <c r="Z634" s="48"/>
    </row>
    <row r="635" ht="18.0" customHeight="1">
      <c r="A635" s="80"/>
      <c r="B635" s="80"/>
      <c r="C635" s="80"/>
      <c r="D635" s="80"/>
      <c r="E635" s="80"/>
      <c r="F635" s="80"/>
      <c r="G635" s="80"/>
      <c r="H635" s="80"/>
      <c r="I635" s="80"/>
      <c r="J635" s="48"/>
      <c r="K635" s="48"/>
      <c r="L635" s="48"/>
      <c r="M635" s="48"/>
      <c r="N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  <c r="Z635" s="48"/>
    </row>
    <row r="636" ht="18.0" customHeight="1">
      <c r="A636" s="80"/>
      <c r="B636" s="80"/>
      <c r="C636" s="80"/>
      <c r="D636" s="80"/>
      <c r="E636" s="80"/>
      <c r="F636" s="80"/>
      <c r="G636" s="80"/>
      <c r="H636" s="80"/>
      <c r="I636" s="80"/>
      <c r="J636" s="48"/>
      <c r="K636" s="48"/>
      <c r="L636" s="48"/>
      <c r="M636" s="48"/>
      <c r="N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  <c r="Z636" s="48"/>
    </row>
    <row r="637" ht="18.0" customHeight="1">
      <c r="A637" s="80"/>
      <c r="B637" s="80"/>
      <c r="C637" s="80"/>
      <c r="D637" s="80"/>
      <c r="E637" s="80"/>
      <c r="F637" s="80"/>
      <c r="G637" s="80"/>
      <c r="H637" s="80"/>
      <c r="I637" s="80"/>
      <c r="J637" s="48"/>
      <c r="K637" s="48"/>
      <c r="L637" s="48"/>
      <c r="M637" s="48"/>
      <c r="N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  <c r="Z637" s="48"/>
    </row>
    <row r="638" ht="18.0" customHeight="1">
      <c r="A638" s="80"/>
      <c r="B638" s="80"/>
      <c r="C638" s="80"/>
      <c r="D638" s="80"/>
      <c r="E638" s="80"/>
      <c r="F638" s="80"/>
      <c r="G638" s="80"/>
      <c r="H638" s="80"/>
      <c r="I638" s="80"/>
      <c r="J638" s="48"/>
      <c r="K638" s="48"/>
      <c r="L638" s="48"/>
      <c r="M638" s="48"/>
      <c r="N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  <c r="Z638" s="48"/>
    </row>
    <row r="639" ht="18.0" customHeight="1">
      <c r="A639" s="80"/>
      <c r="B639" s="80"/>
      <c r="C639" s="80"/>
      <c r="D639" s="80"/>
      <c r="E639" s="80"/>
      <c r="F639" s="80"/>
      <c r="G639" s="80"/>
      <c r="H639" s="80"/>
      <c r="I639" s="80"/>
      <c r="J639" s="48"/>
      <c r="K639" s="48"/>
      <c r="L639" s="48"/>
      <c r="M639" s="48"/>
      <c r="N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  <c r="Z639" s="48"/>
    </row>
    <row r="640" ht="18.0" customHeight="1">
      <c r="A640" s="80"/>
      <c r="B640" s="80"/>
      <c r="C640" s="80"/>
      <c r="D640" s="80"/>
      <c r="E640" s="80"/>
      <c r="F640" s="80"/>
      <c r="G640" s="80"/>
      <c r="H640" s="80"/>
      <c r="I640" s="80"/>
      <c r="J640" s="48"/>
      <c r="K640" s="48"/>
      <c r="L640" s="48"/>
      <c r="M640" s="48"/>
      <c r="N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  <c r="Z640" s="48"/>
    </row>
    <row r="641" ht="18.0" customHeight="1">
      <c r="A641" s="80"/>
      <c r="B641" s="80"/>
      <c r="C641" s="80"/>
      <c r="D641" s="80"/>
      <c r="E641" s="80"/>
      <c r="F641" s="80"/>
      <c r="G641" s="80"/>
      <c r="H641" s="80"/>
      <c r="I641" s="80"/>
      <c r="J641" s="48"/>
      <c r="K641" s="48"/>
      <c r="L641" s="48"/>
      <c r="M641" s="48"/>
      <c r="N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  <c r="Z641" s="48"/>
    </row>
    <row r="642" ht="18.0" customHeight="1">
      <c r="A642" s="80"/>
      <c r="B642" s="80"/>
      <c r="C642" s="80"/>
      <c r="D642" s="80"/>
      <c r="E642" s="80"/>
      <c r="F642" s="80"/>
      <c r="G642" s="80"/>
      <c r="H642" s="80"/>
      <c r="I642" s="80"/>
      <c r="J642" s="48"/>
      <c r="K642" s="48"/>
      <c r="L642" s="48"/>
      <c r="M642" s="48"/>
      <c r="N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  <c r="Z642" s="48"/>
    </row>
    <row r="643" ht="18.0" customHeight="1">
      <c r="A643" s="80"/>
      <c r="B643" s="80"/>
      <c r="C643" s="80"/>
      <c r="D643" s="80"/>
      <c r="E643" s="80"/>
      <c r="F643" s="80"/>
      <c r="G643" s="80"/>
      <c r="H643" s="80"/>
      <c r="I643" s="80"/>
      <c r="J643" s="48"/>
      <c r="K643" s="48"/>
      <c r="L643" s="48"/>
      <c r="M643" s="48"/>
      <c r="N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  <c r="Z643" s="48"/>
    </row>
    <row r="644" ht="18.0" customHeight="1">
      <c r="A644" s="80"/>
      <c r="B644" s="80"/>
      <c r="C644" s="80"/>
      <c r="D644" s="80"/>
      <c r="E644" s="80"/>
      <c r="F644" s="80"/>
      <c r="G644" s="80"/>
      <c r="H644" s="80"/>
      <c r="I644" s="80"/>
      <c r="J644" s="48"/>
      <c r="K644" s="48"/>
      <c r="L644" s="48"/>
      <c r="M644" s="48"/>
      <c r="N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  <c r="Z644" s="48"/>
    </row>
    <row r="645" ht="18.0" customHeight="1">
      <c r="A645" s="80"/>
      <c r="B645" s="80"/>
      <c r="C645" s="80"/>
      <c r="D645" s="80"/>
      <c r="E645" s="80"/>
      <c r="F645" s="80"/>
      <c r="G645" s="80"/>
      <c r="H645" s="80"/>
      <c r="I645" s="80"/>
      <c r="J645" s="48"/>
      <c r="K645" s="48"/>
      <c r="L645" s="48"/>
      <c r="M645" s="48"/>
      <c r="N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  <c r="Z645" s="48"/>
    </row>
    <row r="646" ht="18.0" customHeight="1">
      <c r="A646" s="80"/>
      <c r="B646" s="80"/>
      <c r="C646" s="80"/>
      <c r="D646" s="80"/>
      <c r="E646" s="80"/>
      <c r="F646" s="80"/>
      <c r="G646" s="80"/>
      <c r="H646" s="80"/>
      <c r="I646" s="80"/>
      <c r="J646" s="48"/>
      <c r="K646" s="48"/>
      <c r="L646" s="48"/>
      <c r="M646" s="48"/>
      <c r="N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  <c r="Z646" s="48"/>
    </row>
    <row r="647" ht="18.0" customHeight="1">
      <c r="A647" s="80"/>
      <c r="B647" s="80"/>
      <c r="C647" s="80"/>
      <c r="D647" s="80"/>
      <c r="E647" s="80"/>
      <c r="F647" s="80"/>
      <c r="G647" s="80"/>
      <c r="H647" s="80"/>
      <c r="I647" s="80"/>
      <c r="J647" s="48"/>
      <c r="K647" s="48"/>
      <c r="L647" s="48"/>
      <c r="M647" s="48"/>
      <c r="N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  <c r="Z647" s="48"/>
    </row>
    <row r="648" ht="18.0" customHeight="1">
      <c r="A648" s="80"/>
      <c r="B648" s="80"/>
      <c r="C648" s="80"/>
      <c r="D648" s="80"/>
      <c r="E648" s="80"/>
      <c r="F648" s="80"/>
      <c r="G648" s="80"/>
      <c r="H648" s="80"/>
      <c r="I648" s="80"/>
      <c r="J648" s="48"/>
      <c r="K648" s="48"/>
      <c r="L648" s="48"/>
      <c r="M648" s="48"/>
      <c r="N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  <c r="Z648" s="48"/>
    </row>
    <row r="649" ht="18.0" customHeight="1">
      <c r="A649" s="80"/>
      <c r="B649" s="80"/>
      <c r="C649" s="80"/>
      <c r="D649" s="80"/>
      <c r="E649" s="80"/>
      <c r="F649" s="80"/>
      <c r="G649" s="80"/>
      <c r="H649" s="80"/>
      <c r="I649" s="80"/>
      <c r="J649" s="48"/>
      <c r="K649" s="48"/>
      <c r="L649" s="48"/>
      <c r="M649" s="48"/>
      <c r="N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  <c r="Z649" s="48"/>
    </row>
    <row r="650" ht="18.0" customHeight="1">
      <c r="A650" s="80"/>
      <c r="B650" s="80"/>
      <c r="C650" s="80"/>
      <c r="D650" s="80"/>
      <c r="E650" s="80"/>
      <c r="F650" s="80"/>
      <c r="G650" s="80"/>
      <c r="H650" s="80"/>
      <c r="I650" s="80"/>
      <c r="J650" s="48"/>
      <c r="K650" s="48"/>
      <c r="L650" s="48"/>
      <c r="M650" s="48"/>
      <c r="N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  <c r="Z650" s="48"/>
    </row>
    <row r="651" ht="18.0" customHeight="1">
      <c r="A651" s="80"/>
      <c r="B651" s="80"/>
      <c r="C651" s="80"/>
      <c r="D651" s="80"/>
      <c r="E651" s="80"/>
      <c r="F651" s="80"/>
      <c r="G651" s="80"/>
      <c r="H651" s="80"/>
      <c r="I651" s="80"/>
      <c r="J651" s="48"/>
      <c r="K651" s="48"/>
      <c r="L651" s="48"/>
      <c r="M651" s="48"/>
      <c r="N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  <c r="Z651" s="48"/>
    </row>
    <row r="652" ht="18.0" customHeight="1">
      <c r="A652" s="80"/>
      <c r="B652" s="80"/>
      <c r="C652" s="80"/>
      <c r="D652" s="80"/>
      <c r="E652" s="80"/>
      <c r="F652" s="80"/>
      <c r="G652" s="80"/>
      <c r="H652" s="80"/>
      <c r="I652" s="80"/>
      <c r="J652" s="48"/>
      <c r="K652" s="48"/>
      <c r="L652" s="48"/>
      <c r="M652" s="48"/>
      <c r="N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  <c r="Z652" s="48"/>
    </row>
    <row r="653" ht="18.0" customHeight="1">
      <c r="A653" s="80"/>
      <c r="B653" s="80"/>
      <c r="C653" s="80"/>
      <c r="D653" s="80"/>
      <c r="E653" s="80"/>
      <c r="F653" s="80"/>
      <c r="G653" s="80"/>
      <c r="H653" s="80"/>
      <c r="I653" s="80"/>
      <c r="J653" s="48"/>
      <c r="K653" s="48"/>
      <c r="L653" s="48"/>
      <c r="M653" s="48"/>
      <c r="N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  <c r="Z653" s="48"/>
    </row>
    <row r="654" ht="18.0" customHeight="1">
      <c r="A654" s="80"/>
      <c r="B654" s="80"/>
      <c r="C654" s="80"/>
      <c r="D654" s="80"/>
      <c r="E654" s="80"/>
      <c r="F654" s="80"/>
      <c r="G654" s="80"/>
      <c r="H654" s="80"/>
      <c r="I654" s="80"/>
      <c r="J654" s="48"/>
      <c r="K654" s="48"/>
      <c r="L654" s="48"/>
      <c r="M654" s="48"/>
      <c r="N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  <c r="Z654" s="48"/>
    </row>
    <row r="655" ht="18.0" customHeight="1">
      <c r="A655" s="80"/>
      <c r="B655" s="80"/>
      <c r="C655" s="80"/>
      <c r="D655" s="80"/>
      <c r="E655" s="80"/>
      <c r="F655" s="80"/>
      <c r="G655" s="80"/>
      <c r="H655" s="80"/>
      <c r="I655" s="80"/>
      <c r="J655" s="48"/>
      <c r="K655" s="48"/>
      <c r="L655" s="48"/>
      <c r="M655" s="48"/>
      <c r="N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  <c r="Z655" s="48"/>
    </row>
    <row r="656" ht="18.0" customHeight="1">
      <c r="A656" s="80"/>
      <c r="B656" s="80"/>
      <c r="C656" s="80"/>
      <c r="D656" s="80"/>
      <c r="E656" s="80"/>
      <c r="F656" s="80"/>
      <c r="G656" s="80"/>
      <c r="H656" s="80"/>
      <c r="I656" s="80"/>
      <c r="J656" s="48"/>
      <c r="K656" s="48"/>
      <c r="L656" s="48"/>
      <c r="M656" s="48"/>
      <c r="N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  <c r="Z656" s="48"/>
    </row>
    <row r="657" ht="18.0" customHeight="1">
      <c r="A657" s="80"/>
      <c r="B657" s="80"/>
      <c r="C657" s="80"/>
      <c r="D657" s="80"/>
      <c r="E657" s="80"/>
      <c r="F657" s="80"/>
      <c r="G657" s="80"/>
      <c r="H657" s="80"/>
      <c r="I657" s="80"/>
      <c r="J657" s="48"/>
      <c r="K657" s="48"/>
      <c r="L657" s="48"/>
      <c r="M657" s="48"/>
      <c r="N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  <c r="Z657" s="48"/>
    </row>
    <row r="658" ht="18.0" customHeight="1">
      <c r="A658" s="80"/>
      <c r="B658" s="80"/>
      <c r="C658" s="80"/>
      <c r="D658" s="80"/>
      <c r="E658" s="80"/>
      <c r="F658" s="80"/>
      <c r="G658" s="80"/>
      <c r="H658" s="80"/>
      <c r="I658" s="80"/>
      <c r="J658" s="48"/>
      <c r="K658" s="48"/>
      <c r="L658" s="48"/>
      <c r="M658" s="48"/>
      <c r="N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  <c r="Z658" s="48"/>
    </row>
    <row r="659" ht="18.0" customHeight="1">
      <c r="A659" s="80"/>
      <c r="B659" s="80"/>
      <c r="C659" s="80"/>
      <c r="D659" s="80"/>
      <c r="E659" s="80"/>
      <c r="F659" s="80"/>
      <c r="G659" s="80"/>
      <c r="H659" s="80"/>
      <c r="I659" s="80"/>
      <c r="J659" s="48"/>
      <c r="K659" s="48"/>
      <c r="L659" s="48"/>
      <c r="M659" s="48"/>
      <c r="N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  <c r="Z659" s="48"/>
    </row>
    <row r="660" ht="18.0" customHeight="1">
      <c r="A660" s="80"/>
      <c r="B660" s="80"/>
      <c r="C660" s="80"/>
      <c r="D660" s="80"/>
      <c r="E660" s="80"/>
      <c r="F660" s="80"/>
      <c r="G660" s="80"/>
      <c r="H660" s="80"/>
      <c r="I660" s="80"/>
      <c r="J660" s="48"/>
      <c r="K660" s="48"/>
      <c r="L660" s="48"/>
      <c r="M660" s="48"/>
      <c r="N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  <c r="Z660" s="48"/>
    </row>
    <row r="661" ht="18.0" customHeight="1">
      <c r="A661" s="80"/>
      <c r="B661" s="80"/>
      <c r="C661" s="80"/>
      <c r="D661" s="80"/>
      <c r="E661" s="80"/>
      <c r="F661" s="80"/>
      <c r="G661" s="80"/>
      <c r="H661" s="80"/>
      <c r="I661" s="80"/>
      <c r="J661" s="48"/>
      <c r="K661" s="48"/>
      <c r="L661" s="48"/>
      <c r="M661" s="48"/>
      <c r="N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  <c r="Z661" s="48"/>
    </row>
    <row r="662" ht="18.0" customHeight="1">
      <c r="A662" s="80"/>
      <c r="B662" s="80"/>
      <c r="C662" s="80"/>
      <c r="D662" s="80"/>
      <c r="E662" s="80"/>
      <c r="F662" s="80"/>
      <c r="G662" s="80"/>
      <c r="H662" s="80"/>
      <c r="I662" s="80"/>
      <c r="J662" s="48"/>
      <c r="K662" s="48"/>
      <c r="L662" s="48"/>
      <c r="M662" s="48"/>
      <c r="N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  <c r="Z662" s="48"/>
    </row>
    <row r="663" ht="18.0" customHeight="1">
      <c r="A663" s="80"/>
      <c r="B663" s="80"/>
      <c r="C663" s="80"/>
      <c r="D663" s="80"/>
      <c r="E663" s="80"/>
      <c r="F663" s="80"/>
      <c r="G663" s="80"/>
      <c r="H663" s="80"/>
      <c r="I663" s="80"/>
      <c r="J663" s="48"/>
      <c r="K663" s="48"/>
      <c r="L663" s="48"/>
      <c r="M663" s="48"/>
      <c r="N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  <c r="Z663" s="48"/>
    </row>
    <row r="664" ht="18.0" customHeight="1">
      <c r="A664" s="80"/>
      <c r="B664" s="80"/>
      <c r="C664" s="80"/>
      <c r="D664" s="80"/>
      <c r="E664" s="80"/>
      <c r="F664" s="80"/>
      <c r="G664" s="80"/>
      <c r="H664" s="80"/>
      <c r="I664" s="80"/>
      <c r="J664" s="48"/>
      <c r="K664" s="48"/>
      <c r="L664" s="48"/>
      <c r="M664" s="48"/>
      <c r="N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  <c r="Z664" s="48"/>
    </row>
    <row r="665" ht="18.0" customHeight="1">
      <c r="A665" s="80"/>
      <c r="B665" s="80"/>
      <c r="C665" s="80"/>
      <c r="D665" s="80"/>
      <c r="E665" s="80"/>
      <c r="F665" s="80"/>
      <c r="G665" s="80"/>
      <c r="H665" s="80"/>
      <c r="I665" s="80"/>
      <c r="J665" s="48"/>
      <c r="K665" s="48"/>
      <c r="L665" s="48"/>
      <c r="M665" s="48"/>
      <c r="N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  <c r="Z665" s="48"/>
    </row>
    <row r="666" ht="18.0" customHeight="1">
      <c r="A666" s="80"/>
      <c r="B666" s="80"/>
      <c r="C666" s="80"/>
      <c r="D666" s="80"/>
      <c r="E666" s="80"/>
      <c r="F666" s="80"/>
      <c r="G666" s="80"/>
      <c r="H666" s="80"/>
      <c r="I666" s="80"/>
      <c r="J666" s="48"/>
      <c r="K666" s="48"/>
      <c r="L666" s="48"/>
      <c r="M666" s="48"/>
      <c r="N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  <c r="Z666" s="48"/>
    </row>
    <row r="667" ht="18.0" customHeight="1">
      <c r="A667" s="80"/>
      <c r="B667" s="80"/>
      <c r="C667" s="80"/>
      <c r="D667" s="80"/>
      <c r="E667" s="80"/>
      <c r="F667" s="80"/>
      <c r="G667" s="80"/>
      <c r="H667" s="80"/>
      <c r="I667" s="80"/>
      <c r="J667" s="48"/>
      <c r="K667" s="48"/>
      <c r="L667" s="48"/>
      <c r="M667" s="48"/>
      <c r="N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  <c r="Z667" s="48"/>
    </row>
    <row r="668" ht="18.0" customHeight="1">
      <c r="A668" s="80"/>
      <c r="B668" s="80"/>
      <c r="C668" s="80"/>
      <c r="D668" s="80"/>
      <c r="E668" s="80"/>
      <c r="F668" s="80"/>
      <c r="G668" s="80"/>
      <c r="H668" s="80"/>
      <c r="I668" s="80"/>
      <c r="J668" s="48"/>
      <c r="K668" s="48"/>
      <c r="L668" s="48"/>
      <c r="M668" s="48"/>
      <c r="N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  <c r="Z668" s="48"/>
    </row>
    <row r="669" ht="18.0" customHeight="1">
      <c r="A669" s="80"/>
      <c r="B669" s="80"/>
      <c r="C669" s="80"/>
      <c r="D669" s="80"/>
      <c r="E669" s="80"/>
      <c r="F669" s="80"/>
      <c r="G669" s="80"/>
      <c r="H669" s="80"/>
      <c r="I669" s="80"/>
      <c r="J669" s="48"/>
      <c r="K669" s="48"/>
      <c r="L669" s="48"/>
      <c r="M669" s="48"/>
      <c r="N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  <c r="Z669" s="48"/>
    </row>
    <row r="670" ht="18.0" customHeight="1">
      <c r="A670" s="80"/>
      <c r="B670" s="80"/>
      <c r="C670" s="80"/>
      <c r="D670" s="80"/>
      <c r="E670" s="80"/>
      <c r="F670" s="80"/>
      <c r="G670" s="80"/>
      <c r="H670" s="80"/>
      <c r="I670" s="80"/>
      <c r="J670" s="48"/>
      <c r="K670" s="48"/>
      <c r="L670" s="48"/>
      <c r="M670" s="48"/>
      <c r="N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  <c r="Z670" s="48"/>
    </row>
    <row r="671" ht="18.0" customHeight="1">
      <c r="A671" s="80"/>
      <c r="B671" s="80"/>
      <c r="C671" s="80"/>
      <c r="D671" s="80"/>
      <c r="E671" s="80"/>
      <c r="F671" s="80"/>
      <c r="G671" s="80"/>
      <c r="H671" s="80"/>
      <c r="I671" s="80"/>
      <c r="J671" s="48"/>
      <c r="K671" s="48"/>
      <c r="L671" s="48"/>
      <c r="M671" s="48"/>
      <c r="N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  <c r="Z671" s="48"/>
    </row>
    <row r="672" ht="18.0" customHeight="1">
      <c r="A672" s="80"/>
      <c r="B672" s="80"/>
      <c r="C672" s="80"/>
      <c r="D672" s="80"/>
      <c r="E672" s="80"/>
      <c r="F672" s="80"/>
      <c r="G672" s="80"/>
      <c r="H672" s="80"/>
      <c r="I672" s="80"/>
      <c r="J672" s="48"/>
      <c r="K672" s="48"/>
      <c r="L672" s="48"/>
      <c r="M672" s="48"/>
      <c r="N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  <c r="Z672" s="48"/>
    </row>
    <row r="673" ht="18.0" customHeight="1">
      <c r="A673" s="80"/>
      <c r="B673" s="80"/>
      <c r="C673" s="80"/>
      <c r="D673" s="80"/>
      <c r="E673" s="80"/>
      <c r="F673" s="80"/>
      <c r="G673" s="80"/>
      <c r="H673" s="80"/>
      <c r="I673" s="80"/>
      <c r="J673" s="48"/>
      <c r="K673" s="48"/>
      <c r="L673" s="48"/>
      <c r="M673" s="48"/>
      <c r="N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  <c r="Z673" s="48"/>
    </row>
    <row r="674" ht="18.0" customHeight="1">
      <c r="A674" s="80"/>
      <c r="B674" s="80"/>
      <c r="C674" s="80"/>
      <c r="D674" s="80"/>
      <c r="E674" s="80"/>
      <c r="F674" s="80"/>
      <c r="G674" s="80"/>
      <c r="H674" s="80"/>
      <c r="I674" s="80"/>
      <c r="J674" s="48"/>
      <c r="K674" s="48"/>
      <c r="L674" s="48"/>
      <c r="M674" s="48"/>
      <c r="N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  <c r="Z674" s="48"/>
    </row>
    <row r="675" ht="18.0" customHeight="1">
      <c r="A675" s="80"/>
      <c r="B675" s="80"/>
      <c r="C675" s="80"/>
      <c r="D675" s="80"/>
      <c r="E675" s="80"/>
      <c r="F675" s="80"/>
      <c r="G675" s="80"/>
      <c r="H675" s="80"/>
      <c r="I675" s="80"/>
      <c r="J675" s="48"/>
      <c r="K675" s="48"/>
      <c r="L675" s="48"/>
      <c r="M675" s="48"/>
      <c r="N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  <c r="Z675" s="48"/>
    </row>
    <row r="676" ht="18.0" customHeight="1">
      <c r="A676" s="80"/>
      <c r="B676" s="80"/>
      <c r="C676" s="80"/>
      <c r="D676" s="80"/>
      <c r="E676" s="80"/>
      <c r="F676" s="80"/>
      <c r="G676" s="80"/>
      <c r="H676" s="80"/>
      <c r="I676" s="80"/>
      <c r="J676" s="48"/>
      <c r="K676" s="48"/>
      <c r="L676" s="48"/>
      <c r="M676" s="48"/>
      <c r="N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  <c r="Z676" s="48"/>
    </row>
    <row r="677" ht="18.0" customHeight="1">
      <c r="A677" s="80"/>
      <c r="B677" s="80"/>
      <c r="C677" s="80"/>
      <c r="D677" s="80"/>
      <c r="E677" s="80"/>
      <c r="F677" s="80"/>
      <c r="G677" s="80"/>
      <c r="H677" s="80"/>
      <c r="I677" s="80"/>
      <c r="J677" s="48"/>
      <c r="K677" s="48"/>
      <c r="L677" s="48"/>
      <c r="M677" s="48"/>
      <c r="N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  <c r="Z677" s="48"/>
    </row>
    <row r="678" ht="18.0" customHeight="1">
      <c r="A678" s="80"/>
      <c r="B678" s="80"/>
      <c r="C678" s="80"/>
      <c r="D678" s="80"/>
      <c r="E678" s="80"/>
      <c r="F678" s="80"/>
      <c r="G678" s="80"/>
      <c r="H678" s="80"/>
      <c r="I678" s="80"/>
      <c r="J678" s="48"/>
      <c r="K678" s="48"/>
      <c r="L678" s="48"/>
      <c r="M678" s="48"/>
      <c r="N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  <c r="Z678" s="48"/>
    </row>
    <row r="679" ht="18.0" customHeight="1">
      <c r="A679" s="80"/>
      <c r="B679" s="80"/>
      <c r="C679" s="80"/>
      <c r="D679" s="80"/>
      <c r="E679" s="80"/>
      <c r="F679" s="80"/>
      <c r="G679" s="80"/>
      <c r="H679" s="80"/>
      <c r="I679" s="80"/>
      <c r="J679" s="48"/>
      <c r="K679" s="48"/>
      <c r="L679" s="48"/>
      <c r="M679" s="48"/>
      <c r="N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  <c r="Z679" s="48"/>
    </row>
    <row r="680" ht="18.0" customHeight="1">
      <c r="A680" s="80"/>
      <c r="B680" s="80"/>
      <c r="C680" s="80"/>
      <c r="D680" s="80"/>
      <c r="E680" s="80"/>
      <c r="F680" s="80"/>
      <c r="G680" s="80"/>
      <c r="H680" s="80"/>
      <c r="I680" s="80"/>
      <c r="J680" s="48"/>
      <c r="K680" s="48"/>
      <c r="L680" s="48"/>
      <c r="M680" s="48"/>
      <c r="N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  <c r="Z680" s="48"/>
    </row>
    <row r="681" ht="18.0" customHeight="1">
      <c r="A681" s="80"/>
      <c r="B681" s="80"/>
      <c r="C681" s="80"/>
      <c r="D681" s="80"/>
      <c r="E681" s="80"/>
      <c r="F681" s="80"/>
      <c r="G681" s="80"/>
      <c r="H681" s="80"/>
      <c r="I681" s="80"/>
      <c r="J681" s="48"/>
      <c r="K681" s="48"/>
      <c r="L681" s="48"/>
      <c r="M681" s="48"/>
      <c r="N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  <c r="Z681" s="48"/>
    </row>
    <row r="682" ht="18.0" customHeight="1">
      <c r="A682" s="80"/>
      <c r="B682" s="80"/>
      <c r="C682" s="80"/>
      <c r="D682" s="80"/>
      <c r="E682" s="80"/>
      <c r="F682" s="80"/>
      <c r="G682" s="80"/>
      <c r="H682" s="80"/>
      <c r="I682" s="80"/>
      <c r="J682" s="48"/>
      <c r="K682" s="48"/>
      <c r="L682" s="48"/>
      <c r="M682" s="48"/>
      <c r="N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  <c r="Z682" s="48"/>
    </row>
    <row r="683" ht="18.0" customHeight="1">
      <c r="A683" s="80"/>
      <c r="B683" s="80"/>
      <c r="C683" s="80"/>
      <c r="D683" s="80"/>
      <c r="E683" s="80"/>
      <c r="F683" s="80"/>
      <c r="G683" s="80"/>
      <c r="H683" s="80"/>
      <c r="I683" s="80"/>
      <c r="J683" s="48"/>
      <c r="K683" s="48"/>
      <c r="L683" s="48"/>
      <c r="M683" s="48"/>
      <c r="N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  <c r="Z683" s="48"/>
    </row>
    <row r="684" ht="18.0" customHeight="1">
      <c r="A684" s="80"/>
      <c r="B684" s="80"/>
      <c r="C684" s="80"/>
      <c r="D684" s="80"/>
      <c r="E684" s="80"/>
      <c r="F684" s="80"/>
      <c r="G684" s="80"/>
      <c r="H684" s="80"/>
      <c r="I684" s="80"/>
      <c r="J684" s="48"/>
      <c r="K684" s="48"/>
      <c r="L684" s="48"/>
      <c r="M684" s="48"/>
      <c r="N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  <c r="Z684" s="48"/>
    </row>
    <row r="685" ht="18.0" customHeight="1">
      <c r="A685" s="80"/>
      <c r="B685" s="80"/>
      <c r="C685" s="80"/>
      <c r="D685" s="80"/>
      <c r="E685" s="80"/>
      <c r="F685" s="80"/>
      <c r="G685" s="80"/>
      <c r="H685" s="80"/>
      <c r="I685" s="80"/>
      <c r="J685" s="48"/>
      <c r="K685" s="48"/>
      <c r="L685" s="48"/>
      <c r="M685" s="48"/>
      <c r="N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  <c r="Z685" s="48"/>
    </row>
    <row r="686" ht="18.0" customHeight="1">
      <c r="A686" s="80"/>
      <c r="B686" s="80"/>
      <c r="C686" s="80"/>
      <c r="D686" s="80"/>
      <c r="E686" s="80"/>
      <c r="F686" s="80"/>
      <c r="G686" s="80"/>
      <c r="H686" s="80"/>
      <c r="I686" s="80"/>
      <c r="J686" s="48"/>
      <c r="K686" s="48"/>
      <c r="L686" s="48"/>
      <c r="M686" s="48"/>
      <c r="N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  <c r="Z686" s="48"/>
    </row>
    <row r="687" ht="18.0" customHeight="1">
      <c r="A687" s="80"/>
      <c r="B687" s="80"/>
      <c r="C687" s="80"/>
      <c r="D687" s="80"/>
      <c r="E687" s="80"/>
      <c r="F687" s="80"/>
      <c r="G687" s="80"/>
      <c r="H687" s="80"/>
      <c r="I687" s="80"/>
      <c r="J687" s="48"/>
      <c r="K687" s="48"/>
      <c r="L687" s="48"/>
      <c r="M687" s="48"/>
      <c r="N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  <c r="Z687" s="48"/>
    </row>
    <row r="688" ht="18.0" customHeight="1">
      <c r="A688" s="80"/>
      <c r="B688" s="80"/>
      <c r="C688" s="80"/>
      <c r="D688" s="80"/>
      <c r="E688" s="80"/>
      <c r="F688" s="80"/>
      <c r="G688" s="80"/>
      <c r="H688" s="80"/>
      <c r="I688" s="80"/>
      <c r="J688" s="48"/>
      <c r="K688" s="48"/>
      <c r="L688" s="48"/>
      <c r="M688" s="48"/>
      <c r="N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  <c r="Z688" s="48"/>
    </row>
    <row r="689" ht="18.0" customHeight="1">
      <c r="A689" s="80"/>
      <c r="B689" s="80"/>
      <c r="C689" s="80"/>
      <c r="D689" s="80"/>
      <c r="E689" s="80"/>
      <c r="F689" s="80"/>
      <c r="G689" s="80"/>
      <c r="H689" s="80"/>
      <c r="I689" s="80"/>
      <c r="J689" s="48"/>
      <c r="K689" s="48"/>
      <c r="L689" s="48"/>
      <c r="M689" s="48"/>
      <c r="N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  <c r="Z689" s="48"/>
    </row>
    <row r="690" ht="18.0" customHeight="1">
      <c r="A690" s="80"/>
      <c r="B690" s="80"/>
      <c r="C690" s="80"/>
      <c r="D690" s="80"/>
      <c r="E690" s="80"/>
      <c r="F690" s="80"/>
      <c r="G690" s="80"/>
      <c r="H690" s="80"/>
      <c r="I690" s="80"/>
      <c r="J690" s="48"/>
      <c r="K690" s="48"/>
      <c r="L690" s="48"/>
      <c r="M690" s="48"/>
      <c r="N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  <c r="Z690" s="48"/>
    </row>
    <row r="691" ht="18.0" customHeight="1">
      <c r="A691" s="80"/>
      <c r="B691" s="80"/>
      <c r="C691" s="80"/>
      <c r="D691" s="80"/>
      <c r="E691" s="80"/>
      <c r="F691" s="80"/>
      <c r="G691" s="80"/>
      <c r="H691" s="80"/>
      <c r="I691" s="80"/>
      <c r="J691" s="48"/>
      <c r="K691" s="48"/>
      <c r="L691" s="48"/>
      <c r="M691" s="48"/>
      <c r="N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  <c r="Z691" s="48"/>
    </row>
    <row r="692" ht="18.0" customHeight="1">
      <c r="A692" s="80"/>
      <c r="B692" s="80"/>
      <c r="C692" s="80"/>
      <c r="D692" s="80"/>
      <c r="E692" s="80"/>
      <c r="F692" s="80"/>
      <c r="G692" s="80"/>
      <c r="H692" s="80"/>
      <c r="I692" s="80"/>
      <c r="J692" s="48"/>
      <c r="K692" s="48"/>
      <c r="L692" s="48"/>
      <c r="M692" s="48"/>
      <c r="N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  <c r="Z692" s="48"/>
    </row>
    <row r="693" ht="18.0" customHeight="1">
      <c r="A693" s="80"/>
      <c r="B693" s="80"/>
      <c r="C693" s="80"/>
      <c r="D693" s="80"/>
      <c r="E693" s="80"/>
      <c r="F693" s="80"/>
      <c r="G693" s="80"/>
      <c r="H693" s="80"/>
      <c r="I693" s="80"/>
      <c r="J693" s="48"/>
      <c r="K693" s="48"/>
      <c r="L693" s="48"/>
      <c r="M693" s="48"/>
      <c r="N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  <c r="Z693" s="48"/>
    </row>
    <row r="694" ht="18.0" customHeight="1">
      <c r="A694" s="80"/>
      <c r="B694" s="80"/>
      <c r="C694" s="80"/>
      <c r="D694" s="80"/>
      <c r="E694" s="80"/>
      <c r="F694" s="80"/>
      <c r="G694" s="80"/>
      <c r="H694" s="80"/>
      <c r="I694" s="80"/>
      <c r="J694" s="48"/>
      <c r="K694" s="48"/>
      <c r="L694" s="48"/>
      <c r="M694" s="48"/>
      <c r="N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  <c r="Z694" s="48"/>
    </row>
    <row r="695" ht="18.0" customHeight="1">
      <c r="A695" s="80"/>
      <c r="B695" s="80"/>
      <c r="C695" s="80"/>
      <c r="D695" s="80"/>
      <c r="E695" s="80"/>
      <c r="F695" s="80"/>
      <c r="G695" s="80"/>
      <c r="H695" s="80"/>
      <c r="I695" s="80"/>
      <c r="J695" s="48"/>
      <c r="K695" s="48"/>
      <c r="L695" s="48"/>
      <c r="M695" s="48"/>
      <c r="N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  <c r="Z695" s="48"/>
    </row>
    <row r="696" ht="18.0" customHeight="1">
      <c r="A696" s="80"/>
      <c r="B696" s="80"/>
      <c r="C696" s="80"/>
      <c r="D696" s="80"/>
      <c r="E696" s="80"/>
      <c r="F696" s="80"/>
      <c r="G696" s="80"/>
      <c r="H696" s="80"/>
      <c r="I696" s="80"/>
      <c r="J696" s="48"/>
      <c r="K696" s="48"/>
      <c r="L696" s="48"/>
      <c r="M696" s="48"/>
      <c r="N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  <c r="Z696" s="48"/>
    </row>
    <row r="697" ht="18.0" customHeight="1">
      <c r="A697" s="80"/>
      <c r="B697" s="80"/>
      <c r="C697" s="80"/>
      <c r="D697" s="80"/>
      <c r="E697" s="80"/>
      <c r="F697" s="80"/>
      <c r="G697" s="80"/>
      <c r="H697" s="80"/>
      <c r="I697" s="80"/>
      <c r="J697" s="48"/>
      <c r="K697" s="48"/>
      <c r="L697" s="48"/>
      <c r="M697" s="48"/>
      <c r="N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  <c r="Z697" s="48"/>
    </row>
    <row r="698" ht="18.0" customHeight="1">
      <c r="A698" s="80"/>
      <c r="B698" s="80"/>
      <c r="C698" s="80"/>
      <c r="D698" s="80"/>
      <c r="E698" s="80"/>
      <c r="F698" s="80"/>
      <c r="G698" s="80"/>
      <c r="H698" s="80"/>
      <c r="I698" s="80"/>
      <c r="J698" s="48"/>
      <c r="K698" s="48"/>
      <c r="L698" s="48"/>
      <c r="M698" s="48"/>
      <c r="N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  <c r="Z698" s="48"/>
    </row>
    <row r="699" ht="18.0" customHeight="1">
      <c r="A699" s="80"/>
      <c r="B699" s="80"/>
      <c r="C699" s="80"/>
      <c r="D699" s="80"/>
      <c r="E699" s="80"/>
      <c r="F699" s="80"/>
      <c r="G699" s="80"/>
      <c r="H699" s="80"/>
      <c r="I699" s="80"/>
      <c r="J699" s="48"/>
      <c r="K699" s="48"/>
      <c r="L699" s="48"/>
      <c r="M699" s="48"/>
      <c r="N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  <c r="Z699" s="48"/>
    </row>
    <row r="700" ht="18.0" customHeight="1">
      <c r="A700" s="80"/>
      <c r="B700" s="80"/>
      <c r="C700" s="80"/>
      <c r="D700" s="80"/>
      <c r="E700" s="80"/>
      <c r="F700" s="80"/>
      <c r="G700" s="80"/>
      <c r="H700" s="80"/>
      <c r="I700" s="80"/>
      <c r="J700" s="48"/>
      <c r="K700" s="48"/>
      <c r="L700" s="48"/>
      <c r="M700" s="48"/>
      <c r="N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  <c r="Z700" s="48"/>
    </row>
    <row r="701" ht="18.0" customHeight="1">
      <c r="A701" s="80"/>
      <c r="B701" s="80"/>
      <c r="C701" s="80"/>
      <c r="D701" s="80"/>
      <c r="E701" s="80"/>
      <c r="F701" s="80"/>
      <c r="G701" s="80"/>
      <c r="H701" s="80"/>
      <c r="I701" s="80"/>
      <c r="J701" s="48"/>
      <c r="K701" s="48"/>
      <c r="L701" s="48"/>
      <c r="M701" s="48"/>
      <c r="N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  <c r="Z701" s="48"/>
    </row>
    <row r="702" ht="18.0" customHeight="1">
      <c r="A702" s="80"/>
      <c r="B702" s="80"/>
      <c r="C702" s="80"/>
      <c r="D702" s="80"/>
      <c r="E702" s="80"/>
      <c r="F702" s="80"/>
      <c r="G702" s="80"/>
      <c r="H702" s="80"/>
      <c r="I702" s="80"/>
      <c r="J702" s="48"/>
      <c r="K702" s="48"/>
      <c r="L702" s="48"/>
      <c r="M702" s="48"/>
      <c r="N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  <c r="Z702" s="48"/>
    </row>
    <row r="703" ht="18.0" customHeight="1">
      <c r="A703" s="80"/>
      <c r="B703" s="80"/>
      <c r="C703" s="80"/>
      <c r="D703" s="80"/>
      <c r="E703" s="80"/>
      <c r="F703" s="80"/>
      <c r="G703" s="80"/>
      <c r="H703" s="80"/>
      <c r="I703" s="80"/>
      <c r="J703" s="48"/>
      <c r="K703" s="48"/>
      <c r="L703" s="48"/>
      <c r="M703" s="48"/>
      <c r="N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  <c r="Z703" s="48"/>
    </row>
    <row r="704" ht="18.0" customHeight="1">
      <c r="A704" s="80"/>
      <c r="B704" s="80"/>
      <c r="C704" s="80"/>
      <c r="D704" s="80"/>
      <c r="E704" s="80"/>
      <c r="F704" s="80"/>
      <c r="G704" s="80"/>
      <c r="H704" s="80"/>
      <c r="I704" s="80"/>
      <c r="J704" s="48"/>
      <c r="K704" s="48"/>
      <c r="L704" s="48"/>
      <c r="M704" s="48"/>
      <c r="N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  <c r="Z704" s="48"/>
    </row>
    <row r="705" ht="18.0" customHeight="1">
      <c r="A705" s="80"/>
      <c r="B705" s="80"/>
      <c r="C705" s="80"/>
      <c r="D705" s="80"/>
      <c r="E705" s="80"/>
      <c r="F705" s="80"/>
      <c r="G705" s="80"/>
      <c r="H705" s="80"/>
      <c r="I705" s="80"/>
      <c r="J705" s="48"/>
      <c r="K705" s="48"/>
      <c r="L705" s="48"/>
      <c r="M705" s="48"/>
      <c r="N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  <c r="Z705" s="48"/>
    </row>
    <row r="706" ht="18.0" customHeight="1">
      <c r="A706" s="80"/>
      <c r="B706" s="80"/>
      <c r="C706" s="80"/>
      <c r="D706" s="80"/>
      <c r="E706" s="80"/>
      <c r="F706" s="80"/>
      <c r="G706" s="80"/>
      <c r="H706" s="80"/>
      <c r="I706" s="80"/>
      <c r="J706" s="48"/>
      <c r="K706" s="48"/>
      <c r="L706" s="48"/>
      <c r="M706" s="48"/>
      <c r="N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  <c r="Z706" s="48"/>
    </row>
    <row r="707" ht="18.0" customHeight="1">
      <c r="A707" s="80"/>
      <c r="B707" s="80"/>
      <c r="C707" s="80"/>
      <c r="D707" s="80"/>
      <c r="E707" s="80"/>
      <c r="F707" s="80"/>
      <c r="G707" s="80"/>
      <c r="H707" s="80"/>
      <c r="I707" s="80"/>
      <c r="J707" s="48"/>
      <c r="K707" s="48"/>
      <c r="L707" s="48"/>
      <c r="M707" s="48"/>
      <c r="N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  <c r="Z707" s="48"/>
    </row>
    <row r="708" ht="18.0" customHeight="1">
      <c r="A708" s="80"/>
      <c r="B708" s="80"/>
      <c r="C708" s="80"/>
      <c r="D708" s="80"/>
      <c r="E708" s="80"/>
      <c r="F708" s="80"/>
      <c r="G708" s="80"/>
      <c r="H708" s="80"/>
      <c r="I708" s="80"/>
      <c r="J708" s="48"/>
      <c r="K708" s="48"/>
      <c r="L708" s="48"/>
      <c r="M708" s="48"/>
      <c r="N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  <c r="Z708" s="48"/>
    </row>
    <row r="709" ht="18.0" customHeight="1">
      <c r="A709" s="80"/>
      <c r="B709" s="80"/>
      <c r="C709" s="80"/>
      <c r="D709" s="80"/>
      <c r="E709" s="80"/>
      <c r="F709" s="80"/>
      <c r="G709" s="80"/>
      <c r="H709" s="80"/>
      <c r="I709" s="80"/>
      <c r="J709" s="48"/>
      <c r="K709" s="48"/>
      <c r="L709" s="48"/>
      <c r="M709" s="48"/>
      <c r="N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  <c r="Z709" s="48"/>
    </row>
    <row r="710" ht="18.0" customHeight="1">
      <c r="A710" s="80"/>
      <c r="B710" s="80"/>
      <c r="C710" s="80"/>
      <c r="D710" s="80"/>
      <c r="E710" s="80"/>
      <c r="F710" s="80"/>
      <c r="G710" s="80"/>
      <c r="H710" s="80"/>
      <c r="I710" s="80"/>
      <c r="J710" s="48"/>
      <c r="K710" s="48"/>
      <c r="L710" s="48"/>
      <c r="M710" s="48"/>
      <c r="N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  <c r="Z710" s="48"/>
    </row>
    <row r="711" ht="18.0" customHeight="1">
      <c r="A711" s="80"/>
      <c r="B711" s="80"/>
      <c r="C711" s="80"/>
      <c r="D711" s="80"/>
      <c r="E711" s="80"/>
      <c r="F711" s="80"/>
      <c r="G711" s="80"/>
      <c r="H711" s="80"/>
      <c r="I711" s="80"/>
      <c r="J711" s="48"/>
      <c r="K711" s="48"/>
      <c r="L711" s="48"/>
      <c r="M711" s="48"/>
      <c r="N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  <c r="Z711" s="48"/>
    </row>
    <row r="712" ht="18.0" customHeight="1">
      <c r="A712" s="80"/>
      <c r="B712" s="80"/>
      <c r="C712" s="80"/>
      <c r="D712" s="80"/>
      <c r="E712" s="80"/>
      <c r="F712" s="80"/>
      <c r="G712" s="80"/>
      <c r="H712" s="80"/>
      <c r="I712" s="80"/>
      <c r="J712" s="48"/>
      <c r="K712" s="48"/>
      <c r="L712" s="48"/>
      <c r="M712" s="48"/>
      <c r="N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  <c r="Z712" s="48"/>
    </row>
    <row r="713" ht="18.0" customHeight="1">
      <c r="A713" s="80"/>
      <c r="B713" s="80"/>
      <c r="C713" s="80"/>
      <c r="D713" s="80"/>
      <c r="E713" s="80"/>
      <c r="F713" s="80"/>
      <c r="G713" s="80"/>
      <c r="H713" s="80"/>
      <c r="I713" s="80"/>
      <c r="J713" s="48"/>
      <c r="K713" s="48"/>
      <c r="L713" s="48"/>
      <c r="M713" s="48"/>
      <c r="N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  <c r="Z713" s="48"/>
    </row>
    <row r="714" ht="18.0" customHeight="1">
      <c r="A714" s="80"/>
      <c r="B714" s="80"/>
      <c r="C714" s="80"/>
      <c r="D714" s="80"/>
      <c r="E714" s="80"/>
      <c r="F714" s="80"/>
      <c r="G714" s="80"/>
      <c r="H714" s="80"/>
      <c r="I714" s="80"/>
      <c r="J714" s="48"/>
      <c r="K714" s="48"/>
      <c r="L714" s="48"/>
      <c r="M714" s="48"/>
      <c r="N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  <c r="Z714" s="48"/>
    </row>
    <row r="715" ht="18.0" customHeight="1">
      <c r="A715" s="80"/>
      <c r="B715" s="80"/>
      <c r="C715" s="80"/>
      <c r="D715" s="80"/>
      <c r="E715" s="80"/>
      <c r="F715" s="80"/>
      <c r="G715" s="80"/>
      <c r="H715" s="80"/>
      <c r="I715" s="80"/>
      <c r="J715" s="48"/>
      <c r="K715" s="48"/>
      <c r="L715" s="48"/>
      <c r="M715" s="48"/>
      <c r="N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  <c r="Z715" s="48"/>
    </row>
    <row r="716" ht="18.0" customHeight="1">
      <c r="A716" s="80"/>
      <c r="B716" s="80"/>
      <c r="C716" s="80"/>
      <c r="D716" s="80"/>
      <c r="E716" s="80"/>
      <c r="F716" s="80"/>
      <c r="G716" s="80"/>
      <c r="H716" s="80"/>
      <c r="I716" s="80"/>
      <c r="J716" s="48"/>
      <c r="K716" s="48"/>
      <c r="L716" s="48"/>
      <c r="M716" s="48"/>
      <c r="N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  <c r="Z716" s="48"/>
    </row>
    <row r="717" ht="18.0" customHeight="1">
      <c r="A717" s="80"/>
      <c r="B717" s="80"/>
      <c r="C717" s="80"/>
      <c r="D717" s="80"/>
      <c r="E717" s="80"/>
      <c r="F717" s="80"/>
      <c r="G717" s="80"/>
      <c r="H717" s="80"/>
      <c r="I717" s="80"/>
      <c r="J717" s="48"/>
      <c r="K717" s="48"/>
      <c r="L717" s="48"/>
      <c r="M717" s="48"/>
      <c r="N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  <c r="Z717" s="48"/>
    </row>
    <row r="718" ht="18.0" customHeight="1">
      <c r="A718" s="80"/>
      <c r="B718" s="80"/>
      <c r="C718" s="80"/>
      <c r="D718" s="80"/>
      <c r="E718" s="80"/>
      <c r="F718" s="80"/>
      <c r="G718" s="80"/>
      <c r="H718" s="80"/>
      <c r="I718" s="80"/>
      <c r="J718" s="48"/>
      <c r="K718" s="48"/>
      <c r="L718" s="48"/>
      <c r="M718" s="48"/>
      <c r="N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  <c r="Z718" s="48"/>
    </row>
    <row r="719" ht="18.0" customHeight="1">
      <c r="A719" s="80"/>
      <c r="B719" s="80"/>
      <c r="C719" s="80"/>
      <c r="D719" s="80"/>
      <c r="E719" s="80"/>
      <c r="F719" s="80"/>
      <c r="G719" s="80"/>
      <c r="H719" s="80"/>
      <c r="I719" s="80"/>
      <c r="J719" s="48"/>
      <c r="K719" s="48"/>
      <c r="L719" s="48"/>
      <c r="M719" s="48"/>
      <c r="N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  <c r="Z719" s="48"/>
    </row>
    <row r="720" ht="18.0" customHeight="1">
      <c r="A720" s="80"/>
      <c r="B720" s="80"/>
      <c r="C720" s="80"/>
      <c r="D720" s="80"/>
      <c r="E720" s="80"/>
      <c r="F720" s="80"/>
      <c r="G720" s="80"/>
      <c r="H720" s="80"/>
      <c r="I720" s="80"/>
      <c r="J720" s="48"/>
      <c r="K720" s="48"/>
      <c r="L720" s="48"/>
      <c r="M720" s="48"/>
      <c r="N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  <c r="Z720" s="48"/>
    </row>
    <row r="721" ht="18.0" customHeight="1">
      <c r="A721" s="80"/>
      <c r="B721" s="80"/>
      <c r="C721" s="80"/>
      <c r="D721" s="80"/>
      <c r="E721" s="80"/>
      <c r="F721" s="80"/>
      <c r="G721" s="80"/>
      <c r="H721" s="80"/>
      <c r="I721" s="80"/>
      <c r="J721" s="48"/>
      <c r="K721" s="48"/>
      <c r="L721" s="48"/>
      <c r="M721" s="48"/>
      <c r="N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  <c r="Z721" s="48"/>
    </row>
    <row r="722" ht="18.0" customHeight="1">
      <c r="A722" s="80"/>
      <c r="B722" s="80"/>
      <c r="C722" s="80"/>
      <c r="D722" s="80"/>
      <c r="E722" s="80"/>
      <c r="F722" s="80"/>
      <c r="G722" s="80"/>
      <c r="H722" s="80"/>
      <c r="I722" s="80"/>
      <c r="J722" s="48"/>
      <c r="K722" s="48"/>
      <c r="L722" s="48"/>
      <c r="M722" s="48"/>
      <c r="N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  <c r="Z722" s="48"/>
    </row>
    <row r="723" ht="18.0" customHeight="1">
      <c r="A723" s="80"/>
      <c r="B723" s="80"/>
      <c r="C723" s="80"/>
      <c r="D723" s="80"/>
      <c r="E723" s="80"/>
      <c r="F723" s="80"/>
      <c r="G723" s="80"/>
      <c r="H723" s="80"/>
      <c r="I723" s="80"/>
      <c r="J723" s="48"/>
      <c r="K723" s="48"/>
      <c r="L723" s="48"/>
      <c r="M723" s="48"/>
      <c r="N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  <c r="Z723" s="48"/>
    </row>
    <row r="724" ht="18.0" customHeight="1">
      <c r="A724" s="80"/>
      <c r="B724" s="80"/>
      <c r="C724" s="80"/>
      <c r="D724" s="80"/>
      <c r="E724" s="80"/>
      <c r="F724" s="80"/>
      <c r="G724" s="80"/>
      <c r="H724" s="80"/>
      <c r="I724" s="80"/>
      <c r="J724" s="48"/>
      <c r="K724" s="48"/>
      <c r="L724" s="48"/>
      <c r="M724" s="48"/>
      <c r="N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  <c r="Z724" s="48"/>
    </row>
    <row r="725" ht="18.0" customHeight="1">
      <c r="A725" s="80"/>
      <c r="B725" s="80"/>
      <c r="C725" s="80"/>
      <c r="D725" s="80"/>
      <c r="E725" s="80"/>
      <c r="F725" s="80"/>
      <c r="G725" s="80"/>
      <c r="H725" s="80"/>
      <c r="I725" s="80"/>
      <c r="J725" s="48"/>
      <c r="K725" s="48"/>
      <c r="L725" s="48"/>
      <c r="M725" s="48"/>
      <c r="N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  <c r="Z725" s="48"/>
    </row>
    <row r="726" ht="18.0" customHeight="1">
      <c r="A726" s="80"/>
      <c r="B726" s="80"/>
      <c r="C726" s="80"/>
      <c r="D726" s="80"/>
      <c r="E726" s="80"/>
      <c r="F726" s="80"/>
      <c r="G726" s="80"/>
      <c r="H726" s="80"/>
      <c r="I726" s="80"/>
      <c r="J726" s="48"/>
      <c r="K726" s="48"/>
      <c r="L726" s="48"/>
      <c r="M726" s="48"/>
      <c r="N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  <c r="Z726" s="48"/>
    </row>
    <row r="727" ht="18.0" customHeight="1">
      <c r="A727" s="80"/>
      <c r="B727" s="80"/>
      <c r="C727" s="80"/>
      <c r="D727" s="80"/>
      <c r="E727" s="80"/>
      <c r="F727" s="80"/>
      <c r="G727" s="80"/>
      <c r="H727" s="80"/>
      <c r="I727" s="80"/>
      <c r="J727" s="48"/>
      <c r="K727" s="48"/>
      <c r="L727" s="48"/>
      <c r="M727" s="48"/>
      <c r="N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  <c r="Z727" s="48"/>
    </row>
    <row r="728" ht="18.0" customHeight="1">
      <c r="A728" s="80"/>
      <c r="B728" s="80"/>
      <c r="C728" s="80"/>
      <c r="D728" s="80"/>
      <c r="E728" s="80"/>
      <c r="F728" s="80"/>
      <c r="G728" s="80"/>
      <c r="H728" s="80"/>
      <c r="I728" s="80"/>
      <c r="J728" s="48"/>
      <c r="K728" s="48"/>
      <c r="L728" s="48"/>
      <c r="M728" s="48"/>
      <c r="N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  <c r="Z728" s="48"/>
    </row>
    <row r="729" ht="18.0" customHeight="1">
      <c r="A729" s="80"/>
      <c r="B729" s="80"/>
      <c r="C729" s="80"/>
      <c r="D729" s="80"/>
      <c r="E729" s="80"/>
      <c r="F729" s="80"/>
      <c r="G729" s="80"/>
      <c r="H729" s="80"/>
      <c r="I729" s="80"/>
      <c r="J729" s="48"/>
      <c r="K729" s="48"/>
      <c r="L729" s="48"/>
      <c r="M729" s="48"/>
      <c r="N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  <c r="Z729" s="48"/>
    </row>
    <row r="730" ht="18.0" customHeight="1">
      <c r="A730" s="80"/>
      <c r="B730" s="80"/>
      <c r="C730" s="80"/>
      <c r="D730" s="80"/>
      <c r="E730" s="80"/>
      <c r="F730" s="80"/>
      <c r="G730" s="80"/>
      <c r="H730" s="80"/>
      <c r="I730" s="80"/>
      <c r="J730" s="48"/>
      <c r="K730" s="48"/>
      <c r="L730" s="48"/>
      <c r="M730" s="48"/>
      <c r="N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  <c r="Z730" s="48"/>
    </row>
    <row r="731" ht="18.0" customHeight="1">
      <c r="A731" s="80"/>
      <c r="B731" s="80"/>
      <c r="C731" s="80"/>
      <c r="D731" s="80"/>
      <c r="E731" s="80"/>
      <c r="F731" s="80"/>
      <c r="G731" s="80"/>
      <c r="H731" s="80"/>
      <c r="I731" s="80"/>
      <c r="J731" s="48"/>
      <c r="K731" s="48"/>
      <c r="L731" s="48"/>
      <c r="M731" s="48"/>
      <c r="N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  <c r="Z731" s="48"/>
    </row>
    <row r="732" ht="18.0" customHeight="1">
      <c r="A732" s="80"/>
      <c r="B732" s="80"/>
      <c r="C732" s="80"/>
      <c r="D732" s="80"/>
      <c r="E732" s="80"/>
      <c r="F732" s="80"/>
      <c r="G732" s="80"/>
      <c r="H732" s="80"/>
      <c r="I732" s="80"/>
      <c r="J732" s="48"/>
      <c r="K732" s="48"/>
      <c r="L732" s="48"/>
      <c r="M732" s="48"/>
      <c r="N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  <c r="Z732" s="48"/>
    </row>
    <row r="733" ht="18.0" customHeight="1">
      <c r="A733" s="80"/>
      <c r="B733" s="80"/>
      <c r="C733" s="80"/>
      <c r="D733" s="80"/>
      <c r="E733" s="80"/>
      <c r="F733" s="80"/>
      <c r="G733" s="80"/>
      <c r="H733" s="80"/>
      <c r="I733" s="80"/>
      <c r="J733" s="48"/>
      <c r="K733" s="48"/>
      <c r="L733" s="48"/>
      <c r="M733" s="48"/>
      <c r="N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  <c r="Z733" s="48"/>
    </row>
    <row r="734" ht="18.0" customHeight="1">
      <c r="A734" s="80"/>
      <c r="B734" s="80"/>
      <c r="C734" s="80"/>
      <c r="D734" s="80"/>
      <c r="E734" s="80"/>
      <c r="F734" s="80"/>
      <c r="G734" s="80"/>
      <c r="H734" s="80"/>
      <c r="I734" s="80"/>
      <c r="J734" s="48"/>
      <c r="K734" s="48"/>
      <c r="L734" s="48"/>
      <c r="M734" s="48"/>
      <c r="N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  <c r="Z734" s="48"/>
    </row>
    <row r="735" ht="18.0" customHeight="1">
      <c r="A735" s="80"/>
      <c r="B735" s="80"/>
      <c r="C735" s="80"/>
      <c r="D735" s="80"/>
      <c r="E735" s="80"/>
      <c r="F735" s="80"/>
      <c r="G735" s="80"/>
      <c r="H735" s="80"/>
      <c r="I735" s="80"/>
      <c r="J735" s="48"/>
      <c r="K735" s="48"/>
      <c r="L735" s="48"/>
      <c r="M735" s="48"/>
      <c r="N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  <c r="Z735" s="48"/>
    </row>
    <row r="736" ht="18.0" customHeight="1">
      <c r="A736" s="80"/>
      <c r="B736" s="80"/>
      <c r="C736" s="80"/>
      <c r="D736" s="80"/>
      <c r="E736" s="80"/>
      <c r="F736" s="80"/>
      <c r="G736" s="80"/>
      <c r="H736" s="80"/>
      <c r="I736" s="80"/>
      <c r="J736" s="48"/>
      <c r="K736" s="48"/>
      <c r="L736" s="48"/>
      <c r="M736" s="48"/>
      <c r="N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  <c r="Z736" s="48"/>
    </row>
    <row r="737" ht="18.0" customHeight="1">
      <c r="A737" s="80"/>
      <c r="B737" s="80"/>
      <c r="C737" s="80"/>
      <c r="D737" s="80"/>
      <c r="E737" s="80"/>
      <c r="F737" s="80"/>
      <c r="G737" s="80"/>
      <c r="H737" s="80"/>
      <c r="I737" s="80"/>
      <c r="J737" s="48"/>
      <c r="K737" s="48"/>
      <c r="L737" s="48"/>
      <c r="M737" s="48"/>
      <c r="N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  <c r="Z737" s="48"/>
    </row>
    <row r="738" ht="18.0" customHeight="1">
      <c r="A738" s="80"/>
      <c r="B738" s="80"/>
      <c r="C738" s="80"/>
      <c r="D738" s="80"/>
      <c r="E738" s="80"/>
      <c r="F738" s="80"/>
      <c r="G738" s="80"/>
      <c r="H738" s="80"/>
      <c r="I738" s="80"/>
      <c r="J738" s="48"/>
      <c r="K738" s="48"/>
      <c r="L738" s="48"/>
      <c r="M738" s="48"/>
      <c r="N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  <c r="Z738" s="48"/>
    </row>
    <row r="739" ht="18.0" customHeight="1">
      <c r="A739" s="80"/>
      <c r="B739" s="80"/>
      <c r="C739" s="80"/>
      <c r="D739" s="80"/>
      <c r="E739" s="80"/>
      <c r="F739" s="80"/>
      <c r="G739" s="80"/>
      <c r="H739" s="80"/>
      <c r="I739" s="80"/>
      <c r="J739" s="48"/>
      <c r="K739" s="48"/>
      <c r="L739" s="48"/>
      <c r="M739" s="48"/>
      <c r="N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  <c r="Z739" s="48"/>
    </row>
    <row r="740" ht="18.0" customHeight="1">
      <c r="A740" s="80"/>
      <c r="B740" s="80"/>
      <c r="C740" s="80"/>
      <c r="D740" s="80"/>
      <c r="E740" s="80"/>
      <c r="F740" s="80"/>
      <c r="G740" s="80"/>
      <c r="H740" s="80"/>
      <c r="I740" s="80"/>
      <c r="J740" s="48"/>
      <c r="K740" s="48"/>
      <c r="L740" s="48"/>
      <c r="M740" s="48"/>
      <c r="N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  <c r="Z740" s="48"/>
    </row>
    <row r="741" ht="18.0" customHeight="1">
      <c r="A741" s="80"/>
      <c r="B741" s="80"/>
      <c r="C741" s="80"/>
      <c r="D741" s="80"/>
      <c r="E741" s="80"/>
      <c r="F741" s="80"/>
      <c r="G741" s="80"/>
      <c r="H741" s="80"/>
      <c r="I741" s="80"/>
      <c r="J741" s="48"/>
      <c r="K741" s="48"/>
      <c r="L741" s="48"/>
      <c r="M741" s="48"/>
      <c r="N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  <c r="Z741" s="48"/>
    </row>
    <row r="742" ht="18.0" customHeight="1">
      <c r="A742" s="80"/>
      <c r="B742" s="80"/>
      <c r="C742" s="80"/>
      <c r="D742" s="80"/>
      <c r="E742" s="80"/>
      <c r="F742" s="80"/>
      <c r="G742" s="80"/>
      <c r="H742" s="80"/>
      <c r="I742" s="80"/>
      <c r="J742" s="48"/>
      <c r="K742" s="48"/>
      <c r="L742" s="48"/>
      <c r="M742" s="48"/>
      <c r="N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  <c r="Z742" s="48"/>
    </row>
    <row r="743" ht="18.0" customHeight="1">
      <c r="A743" s="80"/>
      <c r="B743" s="80"/>
      <c r="C743" s="80"/>
      <c r="D743" s="80"/>
      <c r="E743" s="80"/>
      <c r="F743" s="80"/>
      <c r="G743" s="80"/>
      <c r="H743" s="80"/>
      <c r="I743" s="80"/>
      <c r="J743" s="48"/>
      <c r="K743" s="48"/>
      <c r="L743" s="48"/>
      <c r="M743" s="48"/>
      <c r="N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  <c r="Z743" s="48"/>
    </row>
    <row r="744" ht="18.0" customHeight="1">
      <c r="A744" s="80"/>
      <c r="B744" s="80"/>
      <c r="C744" s="80"/>
      <c r="D744" s="80"/>
      <c r="E744" s="80"/>
      <c r="F744" s="80"/>
      <c r="G744" s="80"/>
      <c r="H744" s="80"/>
      <c r="I744" s="80"/>
      <c r="J744" s="48"/>
      <c r="K744" s="48"/>
      <c r="L744" s="48"/>
      <c r="M744" s="48"/>
      <c r="N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  <c r="Z744" s="48"/>
    </row>
    <row r="745" ht="18.0" customHeight="1">
      <c r="A745" s="80"/>
      <c r="B745" s="80"/>
      <c r="C745" s="80"/>
      <c r="D745" s="80"/>
      <c r="E745" s="80"/>
      <c r="F745" s="80"/>
      <c r="G745" s="80"/>
      <c r="H745" s="80"/>
      <c r="I745" s="80"/>
      <c r="J745" s="48"/>
      <c r="K745" s="48"/>
      <c r="L745" s="48"/>
      <c r="M745" s="48"/>
      <c r="N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  <c r="Z745" s="48"/>
    </row>
    <row r="746" ht="18.0" customHeight="1">
      <c r="A746" s="80"/>
      <c r="B746" s="80"/>
      <c r="C746" s="80"/>
      <c r="D746" s="80"/>
      <c r="E746" s="80"/>
      <c r="F746" s="80"/>
      <c r="G746" s="80"/>
      <c r="H746" s="80"/>
      <c r="I746" s="80"/>
      <c r="J746" s="48"/>
      <c r="K746" s="48"/>
      <c r="L746" s="48"/>
      <c r="M746" s="48"/>
      <c r="N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  <c r="Z746" s="48"/>
    </row>
    <row r="747" ht="18.0" customHeight="1">
      <c r="A747" s="80"/>
      <c r="B747" s="80"/>
      <c r="C747" s="80"/>
      <c r="D747" s="80"/>
      <c r="E747" s="80"/>
      <c r="F747" s="80"/>
      <c r="G747" s="80"/>
      <c r="H747" s="80"/>
      <c r="I747" s="80"/>
      <c r="J747" s="48"/>
      <c r="K747" s="48"/>
      <c r="L747" s="48"/>
      <c r="M747" s="48"/>
      <c r="N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  <c r="Z747" s="48"/>
    </row>
    <row r="748" ht="18.0" customHeight="1">
      <c r="A748" s="80"/>
      <c r="B748" s="80"/>
      <c r="C748" s="80"/>
      <c r="D748" s="80"/>
      <c r="E748" s="80"/>
      <c r="F748" s="80"/>
      <c r="G748" s="80"/>
      <c r="H748" s="80"/>
      <c r="I748" s="80"/>
      <c r="J748" s="48"/>
      <c r="K748" s="48"/>
      <c r="L748" s="48"/>
      <c r="M748" s="48"/>
      <c r="N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  <c r="Z748" s="48"/>
    </row>
    <row r="749" ht="18.0" customHeight="1">
      <c r="A749" s="80"/>
      <c r="B749" s="80"/>
      <c r="C749" s="80"/>
      <c r="D749" s="80"/>
      <c r="E749" s="80"/>
      <c r="F749" s="80"/>
      <c r="G749" s="80"/>
      <c r="H749" s="80"/>
      <c r="I749" s="80"/>
      <c r="J749" s="48"/>
      <c r="K749" s="48"/>
      <c r="L749" s="48"/>
      <c r="M749" s="48"/>
      <c r="N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  <c r="Z749" s="48"/>
    </row>
    <row r="750" ht="18.0" customHeight="1">
      <c r="A750" s="80"/>
      <c r="B750" s="80"/>
      <c r="C750" s="80"/>
      <c r="D750" s="80"/>
      <c r="E750" s="80"/>
      <c r="F750" s="80"/>
      <c r="G750" s="80"/>
      <c r="H750" s="80"/>
      <c r="I750" s="80"/>
      <c r="J750" s="48"/>
      <c r="K750" s="48"/>
      <c r="L750" s="48"/>
      <c r="M750" s="48"/>
      <c r="N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  <c r="Z750" s="48"/>
    </row>
    <row r="751" ht="18.0" customHeight="1">
      <c r="A751" s="80"/>
      <c r="B751" s="80"/>
      <c r="C751" s="80"/>
      <c r="D751" s="80"/>
      <c r="E751" s="80"/>
      <c r="F751" s="80"/>
      <c r="G751" s="80"/>
      <c r="H751" s="80"/>
      <c r="I751" s="80"/>
      <c r="J751" s="48"/>
      <c r="K751" s="48"/>
      <c r="L751" s="48"/>
      <c r="M751" s="48"/>
      <c r="N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  <c r="Z751" s="48"/>
    </row>
    <row r="752" ht="18.0" customHeight="1">
      <c r="A752" s="80"/>
      <c r="B752" s="80"/>
      <c r="C752" s="80"/>
      <c r="D752" s="80"/>
      <c r="E752" s="80"/>
      <c r="F752" s="80"/>
      <c r="G752" s="80"/>
      <c r="H752" s="80"/>
      <c r="I752" s="80"/>
      <c r="J752" s="48"/>
      <c r="K752" s="48"/>
      <c r="L752" s="48"/>
      <c r="M752" s="48"/>
      <c r="N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  <c r="Z752" s="48"/>
    </row>
    <row r="753" ht="18.0" customHeight="1">
      <c r="A753" s="80"/>
      <c r="B753" s="80"/>
      <c r="C753" s="80"/>
      <c r="D753" s="80"/>
      <c r="E753" s="80"/>
      <c r="F753" s="80"/>
      <c r="G753" s="80"/>
      <c r="H753" s="80"/>
      <c r="I753" s="80"/>
      <c r="J753" s="48"/>
      <c r="K753" s="48"/>
      <c r="L753" s="48"/>
      <c r="M753" s="48"/>
      <c r="N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  <c r="Z753" s="48"/>
    </row>
    <row r="754" ht="18.0" customHeight="1">
      <c r="A754" s="80"/>
      <c r="B754" s="80"/>
      <c r="C754" s="80"/>
      <c r="D754" s="80"/>
      <c r="E754" s="80"/>
      <c r="F754" s="80"/>
      <c r="G754" s="80"/>
      <c r="H754" s="80"/>
      <c r="I754" s="80"/>
      <c r="J754" s="48"/>
      <c r="K754" s="48"/>
      <c r="L754" s="48"/>
      <c r="M754" s="48"/>
      <c r="N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  <c r="Z754" s="48"/>
    </row>
    <row r="755" ht="18.0" customHeight="1">
      <c r="A755" s="80"/>
      <c r="B755" s="80"/>
      <c r="C755" s="80"/>
      <c r="D755" s="80"/>
      <c r="E755" s="80"/>
      <c r="F755" s="80"/>
      <c r="G755" s="80"/>
      <c r="H755" s="80"/>
      <c r="I755" s="80"/>
      <c r="J755" s="48"/>
      <c r="K755" s="48"/>
      <c r="L755" s="48"/>
      <c r="M755" s="48"/>
      <c r="N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  <c r="Z755" s="48"/>
    </row>
    <row r="756" ht="18.0" customHeight="1">
      <c r="A756" s="80"/>
      <c r="B756" s="80"/>
      <c r="C756" s="80"/>
      <c r="D756" s="80"/>
      <c r="E756" s="80"/>
      <c r="F756" s="80"/>
      <c r="G756" s="80"/>
      <c r="H756" s="80"/>
      <c r="I756" s="80"/>
      <c r="J756" s="48"/>
      <c r="K756" s="48"/>
      <c r="L756" s="48"/>
      <c r="M756" s="48"/>
      <c r="N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  <c r="Z756" s="48"/>
    </row>
    <row r="757" ht="18.0" customHeight="1">
      <c r="A757" s="80"/>
      <c r="B757" s="80"/>
      <c r="C757" s="80"/>
      <c r="D757" s="80"/>
      <c r="E757" s="80"/>
      <c r="F757" s="80"/>
      <c r="G757" s="80"/>
      <c r="H757" s="80"/>
      <c r="I757" s="80"/>
      <c r="J757" s="48"/>
      <c r="K757" s="48"/>
      <c r="L757" s="48"/>
      <c r="M757" s="48"/>
      <c r="N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  <c r="Z757" s="48"/>
    </row>
    <row r="758" ht="18.0" customHeight="1">
      <c r="A758" s="80"/>
      <c r="B758" s="80"/>
      <c r="C758" s="80"/>
      <c r="D758" s="80"/>
      <c r="E758" s="80"/>
      <c r="F758" s="80"/>
      <c r="G758" s="80"/>
      <c r="H758" s="80"/>
      <c r="I758" s="80"/>
      <c r="J758" s="48"/>
      <c r="K758" s="48"/>
      <c r="L758" s="48"/>
      <c r="M758" s="48"/>
      <c r="N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  <c r="Z758" s="48"/>
    </row>
    <row r="759" ht="18.0" customHeight="1">
      <c r="A759" s="80"/>
      <c r="B759" s="80"/>
      <c r="C759" s="80"/>
      <c r="D759" s="80"/>
      <c r="E759" s="80"/>
      <c r="F759" s="80"/>
      <c r="G759" s="80"/>
      <c r="H759" s="80"/>
      <c r="I759" s="80"/>
      <c r="J759" s="48"/>
      <c r="K759" s="48"/>
      <c r="L759" s="48"/>
      <c r="M759" s="48"/>
      <c r="N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  <c r="Z759" s="48"/>
    </row>
    <row r="760" ht="18.0" customHeight="1">
      <c r="A760" s="80"/>
      <c r="B760" s="80"/>
      <c r="C760" s="80"/>
      <c r="D760" s="80"/>
      <c r="E760" s="80"/>
      <c r="F760" s="80"/>
      <c r="G760" s="80"/>
      <c r="H760" s="80"/>
      <c r="I760" s="80"/>
      <c r="J760" s="48"/>
      <c r="K760" s="48"/>
      <c r="L760" s="48"/>
      <c r="M760" s="48"/>
      <c r="N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  <c r="Z760" s="48"/>
    </row>
    <row r="761" ht="18.0" customHeight="1">
      <c r="A761" s="80"/>
      <c r="B761" s="80"/>
      <c r="C761" s="80"/>
      <c r="D761" s="80"/>
      <c r="E761" s="80"/>
      <c r="F761" s="80"/>
      <c r="G761" s="80"/>
      <c r="H761" s="80"/>
      <c r="I761" s="80"/>
      <c r="J761" s="48"/>
      <c r="K761" s="48"/>
      <c r="L761" s="48"/>
      <c r="M761" s="48"/>
      <c r="N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  <c r="Z761" s="48"/>
    </row>
    <row r="762" ht="18.0" customHeight="1">
      <c r="A762" s="80"/>
      <c r="B762" s="80"/>
      <c r="C762" s="80"/>
      <c r="D762" s="80"/>
      <c r="E762" s="80"/>
      <c r="F762" s="80"/>
      <c r="G762" s="80"/>
      <c r="H762" s="80"/>
      <c r="I762" s="80"/>
      <c r="J762" s="48"/>
      <c r="K762" s="48"/>
      <c r="L762" s="48"/>
      <c r="M762" s="48"/>
      <c r="N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  <c r="Z762" s="48"/>
    </row>
    <row r="763" ht="18.0" customHeight="1">
      <c r="A763" s="80"/>
      <c r="B763" s="80"/>
      <c r="C763" s="80"/>
      <c r="D763" s="80"/>
      <c r="E763" s="80"/>
      <c r="F763" s="80"/>
      <c r="G763" s="80"/>
      <c r="H763" s="80"/>
      <c r="I763" s="80"/>
      <c r="J763" s="48"/>
      <c r="K763" s="48"/>
      <c r="L763" s="48"/>
      <c r="M763" s="48"/>
      <c r="N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  <c r="Z763" s="48"/>
    </row>
    <row r="764" ht="18.0" customHeight="1">
      <c r="A764" s="80"/>
      <c r="B764" s="80"/>
      <c r="C764" s="80"/>
      <c r="D764" s="80"/>
      <c r="E764" s="80"/>
      <c r="F764" s="80"/>
      <c r="G764" s="80"/>
      <c r="H764" s="80"/>
      <c r="I764" s="80"/>
      <c r="J764" s="48"/>
      <c r="K764" s="48"/>
      <c r="L764" s="48"/>
      <c r="M764" s="48"/>
      <c r="N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  <c r="Z764" s="48"/>
    </row>
    <row r="765" ht="18.0" customHeight="1">
      <c r="A765" s="80"/>
      <c r="B765" s="80"/>
      <c r="C765" s="80"/>
      <c r="D765" s="80"/>
      <c r="E765" s="80"/>
      <c r="F765" s="80"/>
      <c r="G765" s="80"/>
      <c r="H765" s="80"/>
      <c r="I765" s="80"/>
      <c r="J765" s="48"/>
      <c r="K765" s="48"/>
      <c r="L765" s="48"/>
      <c r="M765" s="48"/>
      <c r="N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  <c r="Z765" s="48"/>
    </row>
    <row r="766" ht="18.0" customHeight="1">
      <c r="A766" s="80"/>
      <c r="B766" s="80"/>
      <c r="C766" s="80"/>
      <c r="D766" s="80"/>
      <c r="E766" s="80"/>
      <c r="F766" s="80"/>
      <c r="G766" s="80"/>
      <c r="H766" s="80"/>
      <c r="I766" s="80"/>
      <c r="J766" s="48"/>
      <c r="K766" s="48"/>
      <c r="L766" s="48"/>
      <c r="M766" s="48"/>
      <c r="N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  <c r="Z766" s="48"/>
    </row>
    <row r="767" ht="18.0" customHeight="1">
      <c r="A767" s="80"/>
      <c r="B767" s="80"/>
      <c r="C767" s="80"/>
      <c r="D767" s="80"/>
      <c r="E767" s="80"/>
      <c r="F767" s="80"/>
      <c r="G767" s="80"/>
      <c r="H767" s="80"/>
      <c r="I767" s="80"/>
      <c r="J767" s="48"/>
      <c r="K767" s="48"/>
      <c r="L767" s="48"/>
      <c r="M767" s="48"/>
      <c r="N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  <c r="Z767" s="48"/>
    </row>
    <row r="768" ht="18.0" customHeight="1">
      <c r="A768" s="80"/>
      <c r="B768" s="80"/>
      <c r="C768" s="80"/>
      <c r="D768" s="80"/>
      <c r="E768" s="80"/>
      <c r="F768" s="80"/>
      <c r="G768" s="80"/>
      <c r="H768" s="80"/>
      <c r="I768" s="80"/>
      <c r="J768" s="48"/>
      <c r="K768" s="48"/>
      <c r="L768" s="48"/>
      <c r="M768" s="48"/>
      <c r="N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  <c r="Z768" s="48"/>
    </row>
    <row r="769" ht="18.0" customHeight="1">
      <c r="A769" s="80"/>
      <c r="B769" s="80"/>
      <c r="C769" s="80"/>
      <c r="D769" s="80"/>
      <c r="E769" s="80"/>
      <c r="F769" s="80"/>
      <c r="G769" s="80"/>
      <c r="H769" s="80"/>
      <c r="I769" s="80"/>
      <c r="J769" s="48"/>
      <c r="K769" s="48"/>
      <c r="L769" s="48"/>
      <c r="M769" s="48"/>
      <c r="N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  <c r="Z769" s="48"/>
    </row>
    <row r="770" ht="18.0" customHeight="1">
      <c r="A770" s="80"/>
      <c r="B770" s="80"/>
      <c r="C770" s="80"/>
      <c r="D770" s="80"/>
      <c r="E770" s="80"/>
      <c r="F770" s="80"/>
      <c r="G770" s="80"/>
      <c r="H770" s="80"/>
      <c r="I770" s="80"/>
      <c r="J770" s="48"/>
      <c r="K770" s="48"/>
      <c r="L770" s="48"/>
      <c r="M770" s="48"/>
      <c r="N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  <c r="Z770" s="48"/>
    </row>
    <row r="771" ht="18.0" customHeight="1">
      <c r="A771" s="80"/>
      <c r="B771" s="80"/>
      <c r="C771" s="80"/>
      <c r="D771" s="80"/>
      <c r="E771" s="80"/>
      <c r="F771" s="80"/>
      <c r="G771" s="80"/>
      <c r="H771" s="80"/>
      <c r="I771" s="80"/>
      <c r="J771" s="48"/>
      <c r="K771" s="48"/>
      <c r="L771" s="48"/>
      <c r="M771" s="48"/>
      <c r="N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  <c r="Z771" s="48"/>
    </row>
    <row r="772" ht="18.0" customHeight="1">
      <c r="A772" s="80"/>
      <c r="B772" s="80"/>
      <c r="C772" s="80"/>
      <c r="D772" s="80"/>
      <c r="E772" s="80"/>
      <c r="F772" s="80"/>
      <c r="G772" s="80"/>
      <c r="H772" s="80"/>
      <c r="I772" s="80"/>
      <c r="J772" s="48"/>
      <c r="K772" s="48"/>
      <c r="L772" s="48"/>
      <c r="M772" s="48"/>
      <c r="N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  <c r="Z772" s="48"/>
    </row>
    <row r="773" ht="18.0" customHeight="1">
      <c r="A773" s="80"/>
      <c r="B773" s="80"/>
      <c r="C773" s="80"/>
      <c r="D773" s="80"/>
      <c r="E773" s="80"/>
      <c r="F773" s="80"/>
      <c r="G773" s="80"/>
      <c r="H773" s="80"/>
      <c r="I773" s="80"/>
      <c r="J773" s="48"/>
      <c r="K773" s="48"/>
      <c r="L773" s="48"/>
      <c r="M773" s="48"/>
      <c r="N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  <c r="Z773" s="48"/>
    </row>
    <row r="774" ht="18.0" customHeight="1">
      <c r="A774" s="80"/>
      <c r="B774" s="80"/>
      <c r="C774" s="80"/>
      <c r="D774" s="80"/>
      <c r="E774" s="80"/>
      <c r="F774" s="80"/>
      <c r="G774" s="80"/>
      <c r="H774" s="80"/>
      <c r="I774" s="80"/>
      <c r="J774" s="48"/>
      <c r="K774" s="48"/>
      <c r="L774" s="48"/>
      <c r="M774" s="48"/>
      <c r="N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  <c r="Z774" s="48"/>
    </row>
    <row r="775" ht="18.0" customHeight="1">
      <c r="A775" s="80"/>
      <c r="B775" s="80"/>
      <c r="C775" s="80"/>
      <c r="D775" s="80"/>
      <c r="E775" s="80"/>
      <c r="F775" s="80"/>
      <c r="G775" s="80"/>
      <c r="H775" s="80"/>
      <c r="I775" s="80"/>
      <c r="J775" s="48"/>
      <c r="K775" s="48"/>
      <c r="L775" s="48"/>
      <c r="M775" s="48"/>
      <c r="N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  <c r="Z775" s="48"/>
    </row>
    <row r="776" ht="18.0" customHeight="1">
      <c r="A776" s="80"/>
      <c r="B776" s="80"/>
      <c r="C776" s="80"/>
      <c r="D776" s="80"/>
      <c r="E776" s="80"/>
      <c r="F776" s="80"/>
      <c r="G776" s="80"/>
      <c r="H776" s="80"/>
      <c r="I776" s="80"/>
      <c r="J776" s="48"/>
      <c r="K776" s="48"/>
      <c r="L776" s="48"/>
      <c r="M776" s="48"/>
      <c r="N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  <c r="Z776" s="48"/>
    </row>
    <row r="777" ht="18.0" customHeight="1">
      <c r="A777" s="80"/>
      <c r="B777" s="80"/>
      <c r="C777" s="80"/>
      <c r="D777" s="80"/>
      <c r="E777" s="80"/>
      <c r="F777" s="80"/>
      <c r="G777" s="80"/>
      <c r="H777" s="80"/>
      <c r="I777" s="80"/>
      <c r="J777" s="48"/>
      <c r="K777" s="48"/>
      <c r="L777" s="48"/>
      <c r="M777" s="48"/>
      <c r="N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  <c r="Z777" s="48"/>
    </row>
    <row r="778" ht="18.0" customHeight="1">
      <c r="A778" s="80"/>
      <c r="B778" s="80"/>
      <c r="C778" s="80"/>
      <c r="D778" s="80"/>
      <c r="E778" s="80"/>
      <c r="F778" s="80"/>
      <c r="G778" s="80"/>
      <c r="H778" s="80"/>
      <c r="I778" s="80"/>
      <c r="J778" s="48"/>
      <c r="K778" s="48"/>
      <c r="L778" s="48"/>
      <c r="M778" s="48"/>
      <c r="N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  <c r="Z778" s="48"/>
    </row>
    <row r="779" ht="18.0" customHeight="1">
      <c r="A779" s="80"/>
      <c r="B779" s="80"/>
      <c r="C779" s="80"/>
      <c r="D779" s="80"/>
      <c r="E779" s="80"/>
      <c r="F779" s="80"/>
      <c r="G779" s="80"/>
      <c r="H779" s="80"/>
      <c r="I779" s="80"/>
      <c r="J779" s="48"/>
      <c r="K779" s="48"/>
      <c r="L779" s="48"/>
      <c r="M779" s="48"/>
      <c r="N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  <c r="Z779" s="48"/>
    </row>
    <row r="780" ht="18.0" customHeight="1">
      <c r="A780" s="80"/>
      <c r="B780" s="80"/>
      <c r="C780" s="80"/>
      <c r="D780" s="80"/>
      <c r="E780" s="80"/>
      <c r="F780" s="80"/>
      <c r="G780" s="80"/>
      <c r="H780" s="80"/>
      <c r="I780" s="80"/>
      <c r="J780" s="48"/>
      <c r="K780" s="48"/>
      <c r="L780" s="48"/>
      <c r="M780" s="48"/>
      <c r="N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  <c r="Z780" s="48"/>
    </row>
    <row r="781" ht="18.0" customHeight="1">
      <c r="A781" s="80"/>
      <c r="B781" s="80"/>
      <c r="C781" s="80"/>
      <c r="D781" s="80"/>
      <c r="E781" s="80"/>
      <c r="F781" s="80"/>
      <c r="G781" s="80"/>
      <c r="H781" s="80"/>
      <c r="I781" s="80"/>
      <c r="J781" s="48"/>
      <c r="K781" s="48"/>
      <c r="L781" s="48"/>
      <c r="M781" s="48"/>
      <c r="N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  <c r="Z781" s="48"/>
    </row>
    <row r="782" ht="18.0" customHeight="1">
      <c r="A782" s="80"/>
      <c r="B782" s="80"/>
      <c r="C782" s="80"/>
      <c r="D782" s="80"/>
      <c r="E782" s="80"/>
      <c r="F782" s="80"/>
      <c r="G782" s="80"/>
      <c r="H782" s="80"/>
      <c r="I782" s="80"/>
      <c r="J782" s="48"/>
      <c r="K782" s="48"/>
      <c r="L782" s="48"/>
      <c r="M782" s="48"/>
      <c r="N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  <c r="Z782" s="48"/>
    </row>
    <row r="783" ht="18.0" customHeight="1">
      <c r="A783" s="80"/>
      <c r="B783" s="80"/>
      <c r="C783" s="80"/>
      <c r="D783" s="80"/>
      <c r="E783" s="80"/>
      <c r="F783" s="80"/>
      <c r="G783" s="80"/>
      <c r="H783" s="80"/>
      <c r="I783" s="80"/>
      <c r="J783" s="48"/>
      <c r="K783" s="48"/>
      <c r="L783" s="48"/>
      <c r="M783" s="48"/>
      <c r="N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  <c r="Z783" s="48"/>
    </row>
    <row r="784" ht="18.0" customHeight="1">
      <c r="A784" s="80"/>
      <c r="B784" s="80"/>
      <c r="C784" s="80"/>
      <c r="D784" s="80"/>
      <c r="E784" s="80"/>
      <c r="F784" s="80"/>
      <c r="G784" s="80"/>
      <c r="H784" s="80"/>
      <c r="I784" s="80"/>
      <c r="J784" s="48"/>
      <c r="K784" s="48"/>
      <c r="L784" s="48"/>
      <c r="M784" s="48"/>
      <c r="N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  <c r="Z784" s="48"/>
    </row>
    <row r="785" ht="18.0" customHeight="1">
      <c r="A785" s="80"/>
      <c r="B785" s="80"/>
      <c r="C785" s="80"/>
      <c r="D785" s="80"/>
      <c r="E785" s="80"/>
      <c r="F785" s="80"/>
      <c r="G785" s="80"/>
      <c r="H785" s="80"/>
      <c r="I785" s="80"/>
      <c r="J785" s="48"/>
      <c r="K785" s="48"/>
      <c r="L785" s="48"/>
      <c r="M785" s="48"/>
      <c r="N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  <c r="Z785" s="48"/>
    </row>
    <row r="786" ht="18.0" customHeight="1">
      <c r="A786" s="80"/>
      <c r="B786" s="80"/>
      <c r="C786" s="80"/>
      <c r="D786" s="80"/>
      <c r="E786" s="80"/>
      <c r="F786" s="80"/>
      <c r="G786" s="80"/>
      <c r="H786" s="80"/>
      <c r="I786" s="80"/>
      <c r="J786" s="48"/>
      <c r="K786" s="48"/>
      <c r="L786" s="48"/>
      <c r="M786" s="48"/>
      <c r="N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  <c r="Z786" s="48"/>
    </row>
    <row r="787" ht="18.0" customHeight="1">
      <c r="A787" s="80"/>
      <c r="B787" s="80"/>
      <c r="C787" s="80"/>
      <c r="D787" s="80"/>
      <c r="E787" s="80"/>
      <c r="F787" s="80"/>
      <c r="G787" s="80"/>
      <c r="H787" s="80"/>
      <c r="I787" s="80"/>
      <c r="J787" s="48"/>
      <c r="K787" s="48"/>
      <c r="L787" s="48"/>
      <c r="M787" s="48"/>
      <c r="N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  <c r="Z787" s="48"/>
    </row>
    <row r="788" ht="18.0" customHeight="1">
      <c r="A788" s="80"/>
      <c r="B788" s="80"/>
      <c r="C788" s="80"/>
      <c r="D788" s="80"/>
      <c r="E788" s="80"/>
      <c r="F788" s="80"/>
      <c r="G788" s="80"/>
      <c r="H788" s="80"/>
      <c r="I788" s="80"/>
      <c r="J788" s="48"/>
      <c r="K788" s="48"/>
      <c r="L788" s="48"/>
      <c r="M788" s="48"/>
      <c r="N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  <c r="Z788" s="48"/>
    </row>
    <row r="789" ht="18.0" customHeight="1">
      <c r="A789" s="80"/>
      <c r="B789" s="80"/>
      <c r="C789" s="80"/>
      <c r="D789" s="80"/>
      <c r="E789" s="80"/>
      <c r="F789" s="80"/>
      <c r="G789" s="80"/>
      <c r="H789" s="80"/>
      <c r="I789" s="80"/>
      <c r="J789" s="48"/>
      <c r="K789" s="48"/>
      <c r="L789" s="48"/>
      <c r="M789" s="48"/>
      <c r="N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  <c r="Z789" s="48"/>
    </row>
    <row r="790" ht="18.0" customHeight="1">
      <c r="A790" s="80"/>
      <c r="B790" s="80"/>
      <c r="C790" s="80"/>
      <c r="D790" s="80"/>
      <c r="E790" s="80"/>
      <c r="F790" s="80"/>
      <c r="G790" s="80"/>
      <c r="H790" s="80"/>
      <c r="I790" s="80"/>
      <c r="J790" s="48"/>
      <c r="K790" s="48"/>
      <c r="L790" s="48"/>
      <c r="M790" s="48"/>
      <c r="N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  <c r="Z790" s="48"/>
    </row>
    <row r="791" ht="18.0" customHeight="1">
      <c r="A791" s="80"/>
      <c r="B791" s="80"/>
      <c r="C791" s="80"/>
      <c r="D791" s="80"/>
      <c r="E791" s="80"/>
      <c r="F791" s="80"/>
      <c r="G791" s="80"/>
      <c r="H791" s="80"/>
      <c r="I791" s="80"/>
      <c r="J791" s="48"/>
      <c r="K791" s="48"/>
      <c r="L791" s="48"/>
      <c r="M791" s="48"/>
      <c r="N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  <c r="Z791" s="48"/>
    </row>
    <row r="792" ht="18.0" customHeight="1">
      <c r="A792" s="80"/>
      <c r="B792" s="80"/>
      <c r="C792" s="80"/>
      <c r="D792" s="80"/>
      <c r="E792" s="80"/>
      <c r="F792" s="80"/>
      <c r="G792" s="80"/>
      <c r="H792" s="80"/>
      <c r="I792" s="80"/>
      <c r="J792" s="48"/>
      <c r="K792" s="48"/>
      <c r="L792" s="48"/>
      <c r="M792" s="48"/>
      <c r="N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  <c r="Z792" s="48"/>
    </row>
    <row r="793" ht="18.0" customHeight="1">
      <c r="A793" s="80"/>
      <c r="B793" s="80"/>
      <c r="C793" s="80"/>
      <c r="D793" s="80"/>
      <c r="E793" s="80"/>
      <c r="F793" s="80"/>
      <c r="G793" s="80"/>
      <c r="H793" s="80"/>
      <c r="I793" s="80"/>
      <c r="J793" s="48"/>
      <c r="K793" s="48"/>
      <c r="L793" s="48"/>
      <c r="M793" s="48"/>
      <c r="N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  <c r="Z793" s="48"/>
    </row>
    <row r="794" ht="18.0" customHeight="1">
      <c r="A794" s="80"/>
      <c r="B794" s="80"/>
      <c r="C794" s="80"/>
      <c r="D794" s="80"/>
      <c r="E794" s="80"/>
      <c r="F794" s="80"/>
      <c r="G794" s="80"/>
      <c r="H794" s="80"/>
      <c r="I794" s="80"/>
      <c r="J794" s="48"/>
      <c r="K794" s="48"/>
      <c r="L794" s="48"/>
      <c r="M794" s="48"/>
      <c r="N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  <c r="Z794" s="48"/>
    </row>
    <row r="795" ht="18.0" customHeight="1">
      <c r="A795" s="80"/>
      <c r="B795" s="80"/>
      <c r="C795" s="80"/>
      <c r="D795" s="80"/>
      <c r="E795" s="80"/>
      <c r="F795" s="80"/>
      <c r="G795" s="80"/>
      <c r="H795" s="80"/>
      <c r="I795" s="80"/>
      <c r="J795" s="48"/>
      <c r="K795" s="48"/>
      <c r="L795" s="48"/>
      <c r="M795" s="48"/>
      <c r="N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  <c r="Z795" s="48"/>
    </row>
    <row r="796" ht="18.0" customHeight="1">
      <c r="A796" s="80"/>
      <c r="B796" s="80"/>
      <c r="C796" s="80"/>
      <c r="D796" s="80"/>
      <c r="E796" s="80"/>
      <c r="F796" s="80"/>
      <c r="G796" s="80"/>
      <c r="H796" s="80"/>
      <c r="I796" s="80"/>
      <c r="J796" s="48"/>
      <c r="K796" s="48"/>
      <c r="L796" s="48"/>
      <c r="M796" s="48"/>
      <c r="N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  <c r="Z796" s="48"/>
    </row>
    <row r="797" ht="18.0" customHeight="1">
      <c r="A797" s="80"/>
      <c r="B797" s="80"/>
      <c r="C797" s="80"/>
      <c r="D797" s="80"/>
      <c r="E797" s="80"/>
      <c r="F797" s="80"/>
      <c r="G797" s="80"/>
      <c r="H797" s="80"/>
      <c r="I797" s="80"/>
      <c r="J797" s="48"/>
      <c r="K797" s="48"/>
      <c r="L797" s="48"/>
      <c r="M797" s="48"/>
      <c r="N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  <c r="Z797" s="48"/>
    </row>
    <row r="798" ht="18.0" customHeight="1">
      <c r="A798" s="80"/>
      <c r="B798" s="80"/>
      <c r="C798" s="80"/>
      <c r="D798" s="80"/>
      <c r="E798" s="80"/>
      <c r="F798" s="80"/>
      <c r="G798" s="80"/>
      <c r="H798" s="80"/>
      <c r="I798" s="80"/>
      <c r="J798" s="48"/>
      <c r="K798" s="48"/>
      <c r="L798" s="48"/>
      <c r="M798" s="48"/>
      <c r="N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  <c r="Z798" s="48"/>
    </row>
    <row r="799" ht="18.0" customHeight="1">
      <c r="A799" s="80"/>
      <c r="B799" s="80"/>
      <c r="C799" s="80"/>
      <c r="D799" s="80"/>
      <c r="E799" s="80"/>
      <c r="F799" s="80"/>
      <c r="G799" s="80"/>
      <c r="H799" s="80"/>
      <c r="I799" s="80"/>
      <c r="J799" s="48"/>
      <c r="K799" s="48"/>
      <c r="L799" s="48"/>
      <c r="M799" s="48"/>
      <c r="N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  <c r="Z799" s="48"/>
    </row>
    <row r="800" ht="18.0" customHeight="1">
      <c r="A800" s="80"/>
      <c r="B800" s="80"/>
      <c r="C800" s="80"/>
      <c r="D800" s="80"/>
      <c r="E800" s="80"/>
      <c r="F800" s="80"/>
      <c r="G800" s="80"/>
      <c r="H800" s="80"/>
      <c r="I800" s="80"/>
      <c r="J800" s="48"/>
      <c r="K800" s="48"/>
      <c r="L800" s="48"/>
      <c r="M800" s="48"/>
      <c r="N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  <c r="Z800" s="48"/>
    </row>
    <row r="801" ht="18.0" customHeight="1">
      <c r="A801" s="80"/>
      <c r="B801" s="80"/>
      <c r="C801" s="80"/>
      <c r="D801" s="80"/>
      <c r="E801" s="80"/>
      <c r="F801" s="80"/>
      <c r="G801" s="80"/>
      <c r="H801" s="80"/>
      <c r="I801" s="80"/>
      <c r="J801" s="48"/>
      <c r="K801" s="48"/>
      <c r="L801" s="48"/>
      <c r="M801" s="48"/>
      <c r="N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  <c r="Z801" s="48"/>
    </row>
    <row r="802" ht="18.0" customHeight="1">
      <c r="A802" s="80"/>
      <c r="B802" s="80"/>
      <c r="C802" s="80"/>
      <c r="D802" s="80"/>
      <c r="E802" s="80"/>
      <c r="F802" s="80"/>
      <c r="G802" s="80"/>
      <c r="H802" s="80"/>
      <c r="I802" s="80"/>
      <c r="J802" s="48"/>
      <c r="K802" s="48"/>
      <c r="L802" s="48"/>
      <c r="M802" s="48"/>
      <c r="N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  <c r="Z802" s="48"/>
    </row>
    <row r="803" ht="18.0" customHeight="1">
      <c r="A803" s="80"/>
      <c r="B803" s="80"/>
      <c r="C803" s="80"/>
      <c r="D803" s="80"/>
      <c r="E803" s="80"/>
      <c r="F803" s="80"/>
      <c r="G803" s="80"/>
      <c r="H803" s="80"/>
      <c r="I803" s="80"/>
      <c r="J803" s="48"/>
      <c r="K803" s="48"/>
      <c r="L803" s="48"/>
      <c r="M803" s="48"/>
      <c r="N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  <c r="Z803" s="48"/>
    </row>
    <row r="804" ht="18.0" customHeight="1">
      <c r="A804" s="80"/>
      <c r="B804" s="80"/>
      <c r="C804" s="80"/>
      <c r="D804" s="80"/>
      <c r="E804" s="80"/>
      <c r="F804" s="80"/>
      <c r="G804" s="80"/>
      <c r="H804" s="80"/>
      <c r="I804" s="80"/>
      <c r="J804" s="48"/>
      <c r="K804" s="48"/>
      <c r="L804" s="48"/>
      <c r="M804" s="48"/>
      <c r="N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  <c r="Z804" s="48"/>
    </row>
    <row r="805" ht="18.0" customHeight="1">
      <c r="A805" s="80"/>
      <c r="B805" s="80"/>
      <c r="C805" s="80"/>
      <c r="D805" s="80"/>
      <c r="E805" s="80"/>
      <c r="F805" s="80"/>
      <c r="G805" s="80"/>
      <c r="H805" s="80"/>
      <c r="I805" s="80"/>
      <c r="J805" s="48"/>
      <c r="K805" s="48"/>
      <c r="L805" s="48"/>
      <c r="M805" s="48"/>
      <c r="N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  <c r="Z805" s="48"/>
    </row>
    <row r="806" ht="18.0" customHeight="1">
      <c r="A806" s="80"/>
      <c r="B806" s="80"/>
      <c r="C806" s="80"/>
      <c r="D806" s="80"/>
      <c r="E806" s="80"/>
      <c r="F806" s="80"/>
      <c r="G806" s="80"/>
      <c r="H806" s="80"/>
      <c r="I806" s="80"/>
      <c r="J806" s="48"/>
      <c r="K806" s="48"/>
      <c r="L806" s="48"/>
      <c r="M806" s="48"/>
      <c r="N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  <c r="Z806" s="48"/>
    </row>
    <row r="807" ht="18.0" customHeight="1">
      <c r="A807" s="80"/>
      <c r="B807" s="80"/>
      <c r="C807" s="80"/>
      <c r="D807" s="80"/>
      <c r="E807" s="80"/>
      <c r="F807" s="80"/>
      <c r="G807" s="80"/>
      <c r="H807" s="80"/>
      <c r="I807" s="80"/>
      <c r="J807" s="48"/>
      <c r="K807" s="48"/>
      <c r="L807" s="48"/>
      <c r="M807" s="48"/>
      <c r="N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  <c r="Z807" s="48"/>
    </row>
    <row r="808" ht="18.0" customHeight="1">
      <c r="A808" s="80"/>
      <c r="B808" s="80"/>
      <c r="C808" s="80"/>
      <c r="D808" s="80"/>
      <c r="E808" s="80"/>
      <c r="F808" s="80"/>
      <c r="G808" s="80"/>
      <c r="H808" s="80"/>
      <c r="I808" s="80"/>
      <c r="J808" s="48"/>
      <c r="K808" s="48"/>
      <c r="L808" s="48"/>
      <c r="M808" s="48"/>
      <c r="N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  <c r="Z808" s="48"/>
    </row>
    <row r="809" ht="18.0" customHeight="1">
      <c r="A809" s="80"/>
      <c r="B809" s="80"/>
      <c r="C809" s="80"/>
      <c r="D809" s="80"/>
      <c r="E809" s="80"/>
      <c r="F809" s="80"/>
      <c r="G809" s="80"/>
      <c r="H809" s="80"/>
      <c r="I809" s="80"/>
      <c r="J809" s="48"/>
      <c r="K809" s="48"/>
      <c r="L809" s="48"/>
      <c r="M809" s="48"/>
      <c r="N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  <c r="Z809" s="48"/>
    </row>
    <row r="810" ht="18.0" customHeight="1">
      <c r="A810" s="80"/>
      <c r="B810" s="80"/>
      <c r="C810" s="80"/>
      <c r="D810" s="80"/>
      <c r="E810" s="80"/>
      <c r="F810" s="80"/>
      <c r="G810" s="80"/>
      <c r="H810" s="80"/>
      <c r="I810" s="80"/>
      <c r="J810" s="48"/>
      <c r="K810" s="48"/>
      <c r="L810" s="48"/>
      <c r="M810" s="48"/>
      <c r="N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  <c r="Z810" s="48"/>
    </row>
    <row r="811" ht="18.0" customHeight="1">
      <c r="A811" s="80"/>
      <c r="B811" s="80"/>
      <c r="C811" s="80"/>
      <c r="D811" s="80"/>
      <c r="E811" s="80"/>
      <c r="F811" s="80"/>
      <c r="G811" s="80"/>
      <c r="H811" s="80"/>
      <c r="I811" s="80"/>
      <c r="J811" s="48"/>
      <c r="K811" s="48"/>
      <c r="L811" s="48"/>
      <c r="M811" s="48"/>
      <c r="N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  <c r="Z811" s="48"/>
    </row>
    <row r="812" ht="18.0" customHeight="1">
      <c r="A812" s="80"/>
      <c r="B812" s="80"/>
      <c r="C812" s="80"/>
      <c r="D812" s="80"/>
      <c r="E812" s="80"/>
      <c r="F812" s="80"/>
      <c r="G812" s="80"/>
      <c r="H812" s="80"/>
      <c r="I812" s="80"/>
      <c r="J812" s="48"/>
      <c r="K812" s="48"/>
      <c r="L812" s="48"/>
      <c r="M812" s="48"/>
      <c r="N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  <c r="Z812" s="48"/>
    </row>
    <row r="813" ht="18.0" customHeight="1">
      <c r="A813" s="80"/>
      <c r="B813" s="80"/>
      <c r="C813" s="80"/>
      <c r="D813" s="80"/>
      <c r="E813" s="80"/>
      <c r="F813" s="80"/>
      <c r="G813" s="80"/>
      <c r="H813" s="80"/>
      <c r="I813" s="80"/>
      <c r="J813" s="48"/>
      <c r="K813" s="48"/>
      <c r="L813" s="48"/>
      <c r="M813" s="48"/>
      <c r="N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  <c r="Z813" s="48"/>
    </row>
    <row r="814" ht="18.0" customHeight="1">
      <c r="A814" s="80"/>
      <c r="B814" s="80"/>
      <c r="C814" s="80"/>
      <c r="D814" s="80"/>
      <c r="E814" s="80"/>
      <c r="F814" s="80"/>
      <c r="G814" s="80"/>
      <c r="H814" s="80"/>
      <c r="I814" s="80"/>
      <c r="J814" s="48"/>
      <c r="K814" s="48"/>
      <c r="L814" s="48"/>
      <c r="M814" s="48"/>
      <c r="N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  <c r="Z814" s="48"/>
    </row>
    <row r="815" ht="18.0" customHeight="1">
      <c r="A815" s="80"/>
      <c r="B815" s="80"/>
      <c r="C815" s="80"/>
      <c r="D815" s="80"/>
      <c r="E815" s="80"/>
      <c r="F815" s="80"/>
      <c r="G815" s="80"/>
      <c r="H815" s="80"/>
      <c r="I815" s="80"/>
      <c r="J815" s="48"/>
      <c r="K815" s="48"/>
      <c r="L815" s="48"/>
      <c r="M815" s="48"/>
      <c r="N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  <c r="Z815" s="48"/>
    </row>
    <row r="816" ht="18.0" customHeight="1">
      <c r="A816" s="80"/>
      <c r="B816" s="80"/>
      <c r="C816" s="80"/>
      <c r="D816" s="80"/>
      <c r="E816" s="80"/>
      <c r="F816" s="80"/>
      <c r="G816" s="80"/>
      <c r="H816" s="80"/>
      <c r="I816" s="80"/>
      <c r="J816" s="48"/>
      <c r="K816" s="48"/>
      <c r="L816" s="48"/>
      <c r="M816" s="48"/>
      <c r="N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  <c r="Z816" s="48"/>
    </row>
    <row r="817" ht="18.0" customHeight="1">
      <c r="A817" s="80"/>
      <c r="B817" s="80"/>
      <c r="C817" s="80"/>
      <c r="D817" s="80"/>
      <c r="E817" s="80"/>
      <c r="F817" s="80"/>
      <c r="G817" s="80"/>
      <c r="H817" s="80"/>
      <c r="I817" s="80"/>
      <c r="J817" s="48"/>
      <c r="K817" s="48"/>
      <c r="L817" s="48"/>
      <c r="M817" s="48"/>
      <c r="N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  <c r="Z817" s="48"/>
    </row>
    <row r="818" ht="18.0" customHeight="1">
      <c r="A818" s="80"/>
      <c r="B818" s="80"/>
      <c r="C818" s="80"/>
      <c r="D818" s="80"/>
      <c r="E818" s="80"/>
      <c r="F818" s="80"/>
      <c r="G818" s="80"/>
      <c r="H818" s="80"/>
      <c r="I818" s="80"/>
      <c r="J818" s="48"/>
      <c r="K818" s="48"/>
      <c r="L818" s="48"/>
      <c r="M818" s="48"/>
      <c r="N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  <c r="Z818" s="48"/>
    </row>
    <row r="819" ht="18.0" customHeight="1">
      <c r="A819" s="80"/>
      <c r="B819" s="80"/>
      <c r="C819" s="80"/>
      <c r="D819" s="80"/>
      <c r="E819" s="80"/>
      <c r="F819" s="80"/>
      <c r="G819" s="80"/>
      <c r="H819" s="80"/>
      <c r="I819" s="80"/>
      <c r="J819" s="48"/>
      <c r="K819" s="48"/>
      <c r="L819" s="48"/>
      <c r="M819" s="48"/>
      <c r="N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  <c r="Z819" s="48"/>
    </row>
    <row r="820" ht="18.0" customHeight="1">
      <c r="A820" s="80"/>
      <c r="B820" s="80"/>
      <c r="C820" s="80"/>
      <c r="D820" s="80"/>
      <c r="E820" s="80"/>
      <c r="F820" s="80"/>
      <c r="G820" s="80"/>
      <c r="H820" s="80"/>
      <c r="I820" s="80"/>
      <c r="J820" s="48"/>
      <c r="K820" s="48"/>
      <c r="L820" s="48"/>
      <c r="M820" s="48"/>
      <c r="N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  <c r="Z820" s="48"/>
    </row>
    <row r="821" ht="18.0" customHeight="1">
      <c r="A821" s="80"/>
      <c r="B821" s="80"/>
      <c r="C821" s="80"/>
      <c r="D821" s="80"/>
      <c r="E821" s="80"/>
      <c r="F821" s="80"/>
      <c r="G821" s="80"/>
      <c r="H821" s="80"/>
      <c r="I821" s="80"/>
      <c r="J821" s="48"/>
      <c r="K821" s="48"/>
      <c r="L821" s="48"/>
      <c r="M821" s="48"/>
      <c r="N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  <c r="Z821" s="48"/>
    </row>
    <row r="822" ht="18.0" customHeight="1">
      <c r="A822" s="80"/>
      <c r="B822" s="80"/>
      <c r="C822" s="80"/>
      <c r="D822" s="80"/>
      <c r="E822" s="80"/>
      <c r="F822" s="80"/>
      <c r="G822" s="80"/>
      <c r="H822" s="80"/>
      <c r="I822" s="80"/>
      <c r="J822" s="48"/>
      <c r="K822" s="48"/>
      <c r="L822" s="48"/>
      <c r="M822" s="48"/>
      <c r="N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  <c r="Z822" s="48"/>
    </row>
    <row r="823" ht="18.0" customHeight="1">
      <c r="A823" s="80"/>
      <c r="B823" s="80"/>
      <c r="C823" s="80"/>
      <c r="D823" s="80"/>
      <c r="E823" s="80"/>
      <c r="F823" s="80"/>
      <c r="G823" s="80"/>
      <c r="H823" s="80"/>
      <c r="I823" s="80"/>
      <c r="J823" s="48"/>
      <c r="K823" s="48"/>
      <c r="L823" s="48"/>
      <c r="M823" s="48"/>
      <c r="N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  <c r="Z823" s="48"/>
    </row>
    <row r="824" ht="18.0" customHeight="1">
      <c r="A824" s="80"/>
      <c r="B824" s="80"/>
      <c r="C824" s="80"/>
      <c r="D824" s="80"/>
      <c r="E824" s="80"/>
      <c r="F824" s="80"/>
      <c r="G824" s="80"/>
      <c r="H824" s="80"/>
      <c r="I824" s="80"/>
      <c r="J824" s="48"/>
      <c r="K824" s="48"/>
      <c r="L824" s="48"/>
      <c r="M824" s="48"/>
      <c r="N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  <c r="Z824" s="48"/>
    </row>
    <row r="825" ht="18.0" customHeight="1">
      <c r="A825" s="80"/>
      <c r="B825" s="80"/>
      <c r="C825" s="80"/>
      <c r="D825" s="80"/>
      <c r="E825" s="80"/>
      <c r="F825" s="80"/>
      <c r="G825" s="80"/>
      <c r="H825" s="80"/>
      <c r="I825" s="80"/>
      <c r="J825" s="48"/>
      <c r="K825" s="48"/>
      <c r="L825" s="48"/>
      <c r="M825" s="48"/>
      <c r="N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  <c r="Z825" s="48"/>
    </row>
    <row r="826" ht="18.0" customHeight="1">
      <c r="A826" s="80"/>
      <c r="B826" s="80"/>
      <c r="C826" s="80"/>
      <c r="D826" s="80"/>
      <c r="E826" s="80"/>
      <c r="F826" s="80"/>
      <c r="G826" s="80"/>
      <c r="H826" s="80"/>
      <c r="I826" s="80"/>
      <c r="J826" s="48"/>
      <c r="K826" s="48"/>
      <c r="L826" s="48"/>
      <c r="M826" s="48"/>
      <c r="N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  <c r="Z826" s="48"/>
    </row>
    <row r="827" ht="18.0" customHeight="1">
      <c r="A827" s="80"/>
      <c r="B827" s="80"/>
      <c r="C827" s="80"/>
      <c r="D827" s="80"/>
      <c r="E827" s="80"/>
      <c r="F827" s="80"/>
      <c r="G827" s="80"/>
      <c r="H827" s="80"/>
      <c r="I827" s="80"/>
      <c r="J827" s="48"/>
      <c r="K827" s="48"/>
      <c r="L827" s="48"/>
      <c r="M827" s="48"/>
      <c r="N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  <c r="Z827" s="48"/>
    </row>
    <row r="828" ht="18.0" customHeight="1">
      <c r="A828" s="80"/>
      <c r="B828" s="80"/>
      <c r="C828" s="80"/>
      <c r="D828" s="80"/>
      <c r="E828" s="80"/>
      <c r="F828" s="80"/>
      <c r="G828" s="80"/>
      <c r="H828" s="80"/>
      <c r="I828" s="80"/>
      <c r="J828" s="48"/>
      <c r="K828" s="48"/>
      <c r="L828" s="48"/>
      <c r="M828" s="48"/>
      <c r="N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  <c r="Z828" s="48"/>
    </row>
    <row r="829" ht="18.0" customHeight="1">
      <c r="A829" s="80"/>
      <c r="B829" s="80"/>
      <c r="C829" s="80"/>
      <c r="D829" s="80"/>
      <c r="E829" s="80"/>
      <c r="F829" s="80"/>
      <c r="G829" s="80"/>
      <c r="H829" s="80"/>
      <c r="I829" s="80"/>
      <c r="J829" s="48"/>
      <c r="K829" s="48"/>
      <c r="L829" s="48"/>
      <c r="M829" s="48"/>
      <c r="N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  <c r="Z829" s="48"/>
    </row>
    <row r="830" ht="18.0" customHeight="1">
      <c r="A830" s="80"/>
      <c r="B830" s="80"/>
      <c r="C830" s="80"/>
      <c r="D830" s="80"/>
      <c r="E830" s="80"/>
      <c r="F830" s="80"/>
      <c r="G830" s="80"/>
      <c r="H830" s="80"/>
      <c r="I830" s="80"/>
      <c r="J830" s="48"/>
      <c r="K830" s="48"/>
      <c r="L830" s="48"/>
      <c r="M830" s="48"/>
      <c r="N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  <c r="Z830" s="48"/>
    </row>
    <row r="831" ht="18.0" customHeight="1">
      <c r="A831" s="80"/>
      <c r="B831" s="80"/>
      <c r="C831" s="80"/>
      <c r="D831" s="80"/>
      <c r="E831" s="80"/>
      <c r="F831" s="80"/>
      <c r="G831" s="80"/>
      <c r="H831" s="80"/>
      <c r="I831" s="80"/>
      <c r="J831" s="48"/>
      <c r="K831" s="48"/>
      <c r="L831" s="48"/>
      <c r="M831" s="48"/>
      <c r="N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  <c r="Z831" s="48"/>
    </row>
    <row r="832" ht="18.0" customHeight="1">
      <c r="A832" s="80"/>
      <c r="B832" s="80"/>
      <c r="C832" s="80"/>
      <c r="D832" s="80"/>
      <c r="E832" s="80"/>
      <c r="F832" s="80"/>
      <c r="G832" s="80"/>
      <c r="H832" s="80"/>
      <c r="I832" s="80"/>
      <c r="J832" s="48"/>
      <c r="K832" s="48"/>
      <c r="L832" s="48"/>
      <c r="M832" s="48"/>
      <c r="N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  <c r="Z832" s="48"/>
    </row>
    <row r="833" ht="18.0" customHeight="1">
      <c r="A833" s="80"/>
      <c r="B833" s="80"/>
      <c r="C833" s="80"/>
      <c r="D833" s="80"/>
      <c r="E833" s="80"/>
      <c r="F833" s="80"/>
      <c r="G833" s="80"/>
      <c r="H833" s="80"/>
      <c r="I833" s="80"/>
      <c r="J833" s="48"/>
      <c r="K833" s="48"/>
      <c r="L833" s="48"/>
      <c r="M833" s="48"/>
      <c r="N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  <c r="Z833" s="48"/>
    </row>
    <row r="834" ht="18.0" customHeight="1">
      <c r="A834" s="80"/>
      <c r="B834" s="80"/>
      <c r="C834" s="80"/>
      <c r="D834" s="80"/>
      <c r="E834" s="80"/>
      <c r="F834" s="80"/>
      <c r="G834" s="80"/>
      <c r="H834" s="80"/>
      <c r="I834" s="80"/>
      <c r="J834" s="48"/>
      <c r="K834" s="48"/>
      <c r="L834" s="48"/>
      <c r="M834" s="48"/>
      <c r="N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  <c r="Z834" s="48"/>
    </row>
    <row r="835" ht="18.0" customHeight="1">
      <c r="A835" s="80"/>
      <c r="B835" s="80"/>
      <c r="C835" s="80"/>
      <c r="D835" s="80"/>
      <c r="E835" s="80"/>
      <c r="F835" s="80"/>
      <c r="G835" s="80"/>
      <c r="H835" s="80"/>
      <c r="I835" s="80"/>
      <c r="J835" s="48"/>
      <c r="K835" s="48"/>
      <c r="L835" s="48"/>
      <c r="M835" s="48"/>
      <c r="N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  <c r="Z835" s="48"/>
    </row>
    <row r="836" ht="18.0" customHeight="1">
      <c r="A836" s="80"/>
      <c r="B836" s="80"/>
      <c r="C836" s="80"/>
      <c r="D836" s="80"/>
      <c r="E836" s="80"/>
      <c r="F836" s="80"/>
      <c r="G836" s="80"/>
      <c r="H836" s="80"/>
      <c r="I836" s="80"/>
      <c r="J836" s="48"/>
      <c r="K836" s="48"/>
      <c r="L836" s="48"/>
      <c r="M836" s="48"/>
      <c r="N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  <c r="Z836" s="48"/>
    </row>
    <row r="837" ht="18.0" customHeight="1">
      <c r="A837" s="80"/>
      <c r="B837" s="80"/>
      <c r="C837" s="80"/>
      <c r="D837" s="80"/>
      <c r="E837" s="80"/>
      <c r="F837" s="80"/>
      <c r="G837" s="80"/>
      <c r="H837" s="80"/>
      <c r="I837" s="80"/>
      <c r="J837" s="48"/>
      <c r="K837" s="48"/>
      <c r="L837" s="48"/>
      <c r="M837" s="48"/>
      <c r="N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  <c r="Z837" s="48"/>
    </row>
    <row r="838" ht="18.0" customHeight="1">
      <c r="A838" s="80"/>
      <c r="B838" s="80"/>
      <c r="C838" s="80"/>
      <c r="D838" s="80"/>
      <c r="E838" s="80"/>
      <c r="F838" s="80"/>
      <c r="G838" s="80"/>
      <c r="H838" s="80"/>
      <c r="I838" s="80"/>
      <c r="J838" s="48"/>
      <c r="K838" s="48"/>
      <c r="L838" s="48"/>
      <c r="M838" s="48"/>
      <c r="N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  <c r="Z838" s="48"/>
    </row>
    <row r="839" ht="18.0" customHeight="1">
      <c r="A839" s="80"/>
      <c r="B839" s="80"/>
      <c r="C839" s="80"/>
      <c r="D839" s="80"/>
      <c r="E839" s="80"/>
      <c r="F839" s="80"/>
      <c r="G839" s="80"/>
      <c r="H839" s="80"/>
      <c r="I839" s="80"/>
      <c r="J839" s="48"/>
      <c r="K839" s="48"/>
      <c r="L839" s="48"/>
      <c r="M839" s="48"/>
      <c r="N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  <c r="Z839" s="48"/>
    </row>
    <row r="840" ht="18.0" customHeight="1">
      <c r="A840" s="80"/>
      <c r="B840" s="80"/>
      <c r="C840" s="80"/>
      <c r="D840" s="80"/>
      <c r="E840" s="80"/>
      <c r="F840" s="80"/>
      <c r="G840" s="80"/>
      <c r="H840" s="80"/>
      <c r="I840" s="80"/>
      <c r="J840" s="48"/>
      <c r="K840" s="48"/>
      <c r="L840" s="48"/>
      <c r="M840" s="48"/>
      <c r="N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  <c r="Z840" s="48"/>
    </row>
    <row r="841" ht="18.0" customHeight="1">
      <c r="A841" s="80"/>
      <c r="B841" s="80"/>
      <c r="C841" s="80"/>
      <c r="D841" s="80"/>
      <c r="E841" s="80"/>
      <c r="F841" s="80"/>
      <c r="G841" s="80"/>
      <c r="H841" s="80"/>
      <c r="I841" s="80"/>
      <c r="J841" s="48"/>
      <c r="K841" s="48"/>
      <c r="L841" s="48"/>
      <c r="M841" s="48"/>
      <c r="N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  <c r="Z841" s="48"/>
    </row>
    <row r="842" ht="18.0" customHeight="1">
      <c r="A842" s="80"/>
      <c r="B842" s="80"/>
      <c r="C842" s="80"/>
      <c r="D842" s="80"/>
      <c r="E842" s="80"/>
      <c r="F842" s="80"/>
      <c r="G842" s="80"/>
      <c r="H842" s="80"/>
      <c r="I842" s="80"/>
      <c r="J842" s="48"/>
      <c r="K842" s="48"/>
      <c r="L842" s="48"/>
      <c r="M842" s="48"/>
      <c r="N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  <c r="Z842" s="48"/>
    </row>
    <row r="843" ht="18.0" customHeight="1">
      <c r="A843" s="80"/>
      <c r="B843" s="80"/>
      <c r="C843" s="80"/>
      <c r="D843" s="80"/>
      <c r="E843" s="80"/>
      <c r="F843" s="80"/>
      <c r="G843" s="80"/>
      <c r="H843" s="80"/>
      <c r="I843" s="80"/>
      <c r="J843" s="48"/>
      <c r="K843" s="48"/>
      <c r="L843" s="48"/>
      <c r="M843" s="48"/>
      <c r="N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  <c r="Z843" s="48"/>
    </row>
    <row r="844" ht="18.0" customHeight="1">
      <c r="A844" s="80"/>
      <c r="B844" s="80"/>
      <c r="C844" s="80"/>
      <c r="D844" s="80"/>
      <c r="E844" s="80"/>
      <c r="F844" s="80"/>
      <c r="G844" s="80"/>
      <c r="H844" s="80"/>
      <c r="I844" s="80"/>
      <c r="J844" s="48"/>
      <c r="K844" s="48"/>
      <c r="L844" s="48"/>
      <c r="M844" s="48"/>
      <c r="N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  <c r="Z844" s="48"/>
    </row>
    <row r="845" ht="18.0" customHeight="1">
      <c r="A845" s="80"/>
      <c r="B845" s="80"/>
      <c r="C845" s="80"/>
      <c r="D845" s="80"/>
      <c r="E845" s="80"/>
      <c r="F845" s="80"/>
      <c r="G845" s="80"/>
      <c r="H845" s="80"/>
      <c r="I845" s="80"/>
      <c r="J845" s="48"/>
      <c r="K845" s="48"/>
      <c r="L845" s="48"/>
      <c r="M845" s="48"/>
      <c r="N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  <c r="Z845" s="48"/>
    </row>
    <row r="846" ht="18.0" customHeight="1">
      <c r="A846" s="80"/>
      <c r="B846" s="80"/>
      <c r="C846" s="80"/>
      <c r="D846" s="80"/>
      <c r="E846" s="80"/>
      <c r="F846" s="80"/>
      <c r="G846" s="80"/>
      <c r="H846" s="80"/>
      <c r="I846" s="80"/>
      <c r="J846" s="48"/>
      <c r="K846" s="48"/>
      <c r="L846" s="48"/>
      <c r="M846" s="48"/>
      <c r="N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  <c r="Z846" s="48"/>
    </row>
    <row r="847" ht="18.0" customHeight="1">
      <c r="A847" s="80"/>
      <c r="B847" s="80"/>
      <c r="C847" s="80"/>
      <c r="D847" s="80"/>
      <c r="E847" s="80"/>
      <c r="F847" s="80"/>
      <c r="G847" s="80"/>
      <c r="H847" s="80"/>
      <c r="I847" s="80"/>
      <c r="J847" s="48"/>
      <c r="K847" s="48"/>
      <c r="L847" s="48"/>
      <c r="M847" s="48"/>
      <c r="N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  <c r="Z847" s="48"/>
    </row>
    <row r="848" ht="18.0" customHeight="1">
      <c r="A848" s="80"/>
      <c r="B848" s="80"/>
      <c r="C848" s="80"/>
      <c r="D848" s="80"/>
      <c r="E848" s="80"/>
      <c r="F848" s="80"/>
      <c r="G848" s="80"/>
      <c r="H848" s="80"/>
      <c r="I848" s="80"/>
      <c r="J848" s="48"/>
      <c r="K848" s="48"/>
      <c r="L848" s="48"/>
      <c r="M848" s="48"/>
      <c r="N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  <c r="Z848" s="48"/>
    </row>
    <row r="849" ht="18.0" customHeight="1">
      <c r="A849" s="80"/>
      <c r="B849" s="80"/>
      <c r="C849" s="80"/>
      <c r="D849" s="80"/>
      <c r="E849" s="80"/>
      <c r="F849" s="80"/>
      <c r="G849" s="80"/>
      <c r="H849" s="80"/>
      <c r="I849" s="80"/>
      <c r="J849" s="48"/>
      <c r="K849" s="48"/>
      <c r="L849" s="48"/>
      <c r="M849" s="48"/>
      <c r="N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  <c r="Z849" s="48"/>
    </row>
    <row r="850" ht="18.0" customHeight="1">
      <c r="A850" s="80"/>
      <c r="B850" s="80"/>
      <c r="C850" s="80"/>
      <c r="D850" s="80"/>
      <c r="E850" s="80"/>
      <c r="F850" s="80"/>
      <c r="G850" s="80"/>
      <c r="H850" s="80"/>
      <c r="I850" s="80"/>
      <c r="J850" s="48"/>
      <c r="K850" s="48"/>
      <c r="L850" s="48"/>
      <c r="M850" s="48"/>
      <c r="N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  <c r="Z850" s="48"/>
    </row>
    <row r="851" ht="18.0" customHeight="1">
      <c r="A851" s="80"/>
      <c r="B851" s="80"/>
      <c r="C851" s="80"/>
      <c r="D851" s="80"/>
      <c r="E851" s="80"/>
      <c r="F851" s="80"/>
      <c r="G851" s="80"/>
      <c r="H851" s="80"/>
      <c r="I851" s="80"/>
      <c r="J851" s="48"/>
      <c r="K851" s="48"/>
      <c r="L851" s="48"/>
      <c r="M851" s="48"/>
      <c r="N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  <c r="Z851" s="48"/>
    </row>
    <row r="852" ht="18.0" customHeight="1">
      <c r="A852" s="80"/>
      <c r="B852" s="80"/>
      <c r="C852" s="80"/>
      <c r="D852" s="80"/>
      <c r="E852" s="80"/>
      <c r="F852" s="80"/>
      <c r="G852" s="80"/>
      <c r="H852" s="80"/>
      <c r="I852" s="80"/>
      <c r="J852" s="48"/>
      <c r="K852" s="48"/>
      <c r="L852" s="48"/>
      <c r="M852" s="48"/>
      <c r="N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  <c r="Z852" s="48"/>
    </row>
    <row r="853" ht="18.0" customHeight="1">
      <c r="A853" s="80"/>
      <c r="B853" s="80"/>
      <c r="C853" s="80"/>
      <c r="D853" s="80"/>
      <c r="E853" s="80"/>
      <c r="F853" s="80"/>
      <c r="G853" s="80"/>
      <c r="H853" s="80"/>
      <c r="I853" s="80"/>
      <c r="J853" s="48"/>
      <c r="K853" s="48"/>
      <c r="L853" s="48"/>
      <c r="M853" s="48"/>
      <c r="N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  <c r="Z853" s="48"/>
    </row>
    <row r="854" ht="18.0" customHeight="1">
      <c r="A854" s="80"/>
      <c r="B854" s="80"/>
      <c r="C854" s="80"/>
      <c r="D854" s="80"/>
      <c r="E854" s="80"/>
      <c r="F854" s="80"/>
      <c r="G854" s="80"/>
      <c r="H854" s="80"/>
      <c r="I854" s="80"/>
      <c r="J854" s="48"/>
      <c r="K854" s="48"/>
      <c r="L854" s="48"/>
      <c r="M854" s="48"/>
      <c r="N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  <c r="Z854" s="48"/>
    </row>
    <row r="855" ht="18.0" customHeight="1">
      <c r="A855" s="80"/>
      <c r="B855" s="80"/>
      <c r="C855" s="80"/>
      <c r="D855" s="80"/>
      <c r="E855" s="80"/>
      <c r="F855" s="80"/>
      <c r="G855" s="80"/>
      <c r="H855" s="80"/>
      <c r="I855" s="80"/>
      <c r="J855" s="48"/>
      <c r="K855" s="48"/>
      <c r="L855" s="48"/>
      <c r="M855" s="48"/>
      <c r="N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  <c r="Z855" s="48"/>
    </row>
    <row r="856" ht="18.0" customHeight="1">
      <c r="A856" s="80"/>
      <c r="B856" s="80"/>
      <c r="C856" s="80"/>
      <c r="D856" s="80"/>
      <c r="E856" s="80"/>
      <c r="F856" s="80"/>
      <c r="G856" s="80"/>
      <c r="H856" s="80"/>
      <c r="I856" s="80"/>
      <c r="J856" s="48"/>
      <c r="K856" s="48"/>
      <c r="L856" s="48"/>
      <c r="M856" s="48"/>
      <c r="N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  <c r="Z856" s="48"/>
    </row>
    <row r="857" ht="18.0" customHeight="1">
      <c r="A857" s="80"/>
      <c r="B857" s="80"/>
      <c r="C857" s="80"/>
      <c r="D857" s="80"/>
      <c r="E857" s="80"/>
      <c r="F857" s="80"/>
      <c r="G857" s="80"/>
      <c r="H857" s="80"/>
      <c r="I857" s="80"/>
      <c r="J857" s="48"/>
      <c r="K857" s="48"/>
      <c r="L857" s="48"/>
      <c r="M857" s="48"/>
      <c r="N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  <c r="Z857" s="48"/>
    </row>
    <row r="858" ht="18.0" customHeight="1">
      <c r="A858" s="80"/>
      <c r="B858" s="80"/>
      <c r="C858" s="80"/>
      <c r="D858" s="80"/>
      <c r="E858" s="80"/>
      <c r="F858" s="80"/>
      <c r="G858" s="80"/>
      <c r="H858" s="80"/>
      <c r="I858" s="80"/>
      <c r="J858" s="48"/>
      <c r="K858" s="48"/>
      <c r="L858" s="48"/>
      <c r="M858" s="48"/>
      <c r="N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  <c r="Z858" s="48"/>
    </row>
    <row r="859" ht="18.0" customHeight="1">
      <c r="A859" s="80"/>
      <c r="B859" s="80"/>
      <c r="C859" s="80"/>
      <c r="D859" s="80"/>
      <c r="E859" s="80"/>
      <c r="F859" s="80"/>
      <c r="G859" s="80"/>
      <c r="H859" s="80"/>
      <c r="I859" s="80"/>
      <c r="J859" s="48"/>
      <c r="K859" s="48"/>
      <c r="L859" s="48"/>
      <c r="M859" s="48"/>
      <c r="N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  <c r="Z859" s="48"/>
    </row>
    <row r="860" ht="18.0" customHeight="1">
      <c r="A860" s="80"/>
      <c r="B860" s="80"/>
      <c r="C860" s="80"/>
      <c r="D860" s="80"/>
      <c r="E860" s="80"/>
      <c r="F860" s="80"/>
      <c r="G860" s="80"/>
      <c r="H860" s="80"/>
      <c r="I860" s="80"/>
      <c r="J860" s="48"/>
      <c r="K860" s="48"/>
      <c r="L860" s="48"/>
      <c r="M860" s="48"/>
      <c r="N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  <c r="Z860" s="48"/>
    </row>
    <row r="861" ht="18.0" customHeight="1">
      <c r="A861" s="80"/>
      <c r="B861" s="80"/>
      <c r="C861" s="80"/>
      <c r="D861" s="80"/>
      <c r="E861" s="80"/>
      <c r="F861" s="80"/>
      <c r="G861" s="80"/>
      <c r="H861" s="80"/>
      <c r="I861" s="80"/>
      <c r="J861" s="48"/>
      <c r="K861" s="48"/>
      <c r="L861" s="48"/>
      <c r="M861" s="48"/>
      <c r="N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  <c r="Z861" s="48"/>
    </row>
    <row r="862" ht="18.0" customHeight="1">
      <c r="A862" s="80"/>
      <c r="B862" s="80"/>
      <c r="C862" s="80"/>
      <c r="D862" s="80"/>
      <c r="E862" s="80"/>
      <c r="F862" s="80"/>
      <c r="G862" s="80"/>
      <c r="H862" s="80"/>
      <c r="I862" s="80"/>
      <c r="J862" s="48"/>
      <c r="K862" s="48"/>
      <c r="L862" s="48"/>
      <c r="M862" s="48"/>
      <c r="N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  <c r="Z862" s="48"/>
    </row>
    <row r="863" ht="18.0" customHeight="1">
      <c r="A863" s="80"/>
      <c r="B863" s="80"/>
      <c r="C863" s="80"/>
      <c r="D863" s="80"/>
      <c r="E863" s="80"/>
      <c r="F863" s="80"/>
      <c r="G863" s="80"/>
      <c r="H863" s="80"/>
      <c r="I863" s="80"/>
      <c r="J863" s="48"/>
      <c r="K863" s="48"/>
      <c r="L863" s="48"/>
      <c r="M863" s="48"/>
      <c r="N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  <c r="Z863" s="48"/>
    </row>
    <row r="864" ht="18.0" customHeight="1">
      <c r="A864" s="80"/>
      <c r="B864" s="80"/>
      <c r="C864" s="80"/>
      <c r="D864" s="80"/>
      <c r="E864" s="80"/>
      <c r="F864" s="80"/>
      <c r="G864" s="80"/>
      <c r="H864" s="80"/>
      <c r="I864" s="80"/>
      <c r="J864" s="48"/>
      <c r="K864" s="48"/>
      <c r="L864" s="48"/>
      <c r="M864" s="48"/>
      <c r="N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  <c r="Z864" s="48"/>
    </row>
    <row r="865" ht="18.0" customHeight="1">
      <c r="A865" s="80"/>
      <c r="B865" s="80"/>
      <c r="C865" s="80"/>
      <c r="D865" s="80"/>
      <c r="E865" s="80"/>
      <c r="F865" s="80"/>
      <c r="G865" s="80"/>
      <c r="H865" s="80"/>
      <c r="I865" s="80"/>
      <c r="J865" s="48"/>
      <c r="K865" s="48"/>
      <c r="L865" s="48"/>
      <c r="M865" s="48"/>
      <c r="N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  <c r="Z865" s="48"/>
    </row>
    <row r="866" ht="18.0" customHeight="1">
      <c r="A866" s="80"/>
      <c r="B866" s="80"/>
      <c r="C866" s="80"/>
      <c r="D866" s="80"/>
      <c r="E866" s="80"/>
      <c r="F866" s="80"/>
      <c r="G866" s="80"/>
      <c r="H866" s="80"/>
      <c r="I866" s="80"/>
      <c r="J866" s="48"/>
      <c r="K866" s="48"/>
      <c r="L866" s="48"/>
      <c r="M866" s="48"/>
      <c r="N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  <c r="Z866" s="48"/>
    </row>
    <row r="867" ht="18.0" customHeight="1">
      <c r="A867" s="80"/>
      <c r="B867" s="80"/>
      <c r="C867" s="80"/>
      <c r="D867" s="80"/>
      <c r="E867" s="80"/>
      <c r="F867" s="80"/>
      <c r="G867" s="80"/>
      <c r="H867" s="80"/>
      <c r="I867" s="80"/>
      <c r="J867" s="48"/>
      <c r="K867" s="48"/>
      <c r="L867" s="48"/>
      <c r="M867" s="48"/>
      <c r="N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  <c r="Z867" s="48"/>
    </row>
    <row r="868" ht="18.0" customHeight="1">
      <c r="A868" s="80"/>
      <c r="B868" s="80"/>
      <c r="C868" s="80"/>
      <c r="D868" s="80"/>
      <c r="E868" s="80"/>
      <c r="F868" s="80"/>
      <c r="G868" s="80"/>
      <c r="H868" s="80"/>
      <c r="I868" s="80"/>
      <c r="J868" s="48"/>
      <c r="K868" s="48"/>
      <c r="L868" s="48"/>
      <c r="M868" s="48"/>
      <c r="N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  <c r="Z868" s="48"/>
    </row>
    <row r="869" ht="18.0" customHeight="1">
      <c r="A869" s="80"/>
      <c r="B869" s="80"/>
      <c r="C869" s="80"/>
      <c r="D869" s="80"/>
      <c r="E869" s="80"/>
      <c r="F869" s="80"/>
      <c r="G869" s="80"/>
      <c r="H869" s="80"/>
      <c r="I869" s="80"/>
      <c r="J869" s="48"/>
      <c r="K869" s="48"/>
      <c r="L869" s="48"/>
      <c r="M869" s="48"/>
      <c r="N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  <c r="Z869" s="48"/>
    </row>
    <row r="870" ht="18.0" customHeight="1">
      <c r="A870" s="80"/>
      <c r="B870" s="80"/>
      <c r="C870" s="80"/>
      <c r="D870" s="80"/>
      <c r="E870" s="80"/>
      <c r="F870" s="80"/>
      <c r="G870" s="80"/>
      <c r="H870" s="80"/>
      <c r="I870" s="80"/>
      <c r="J870" s="48"/>
      <c r="K870" s="48"/>
      <c r="L870" s="48"/>
      <c r="M870" s="48"/>
      <c r="N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  <c r="Z870" s="48"/>
    </row>
    <row r="871" ht="18.0" customHeight="1">
      <c r="A871" s="80"/>
      <c r="B871" s="80"/>
      <c r="C871" s="80"/>
      <c r="D871" s="80"/>
      <c r="E871" s="80"/>
      <c r="F871" s="80"/>
      <c r="G871" s="80"/>
      <c r="H871" s="80"/>
      <c r="I871" s="80"/>
      <c r="J871" s="48"/>
      <c r="K871" s="48"/>
      <c r="L871" s="48"/>
      <c r="M871" s="48"/>
      <c r="N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  <c r="Z871" s="48"/>
    </row>
    <row r="872" ht="18.0" customHeight="1">
      <c r="A872" s="80"/>
      <c r="B872" s="80"/>
      <c r="C872" s="80"/>
      <c r="D872" s="80"/>
      <c r="E872" s="80"/>
      <c r="F872" s="80"/>
      <c r="G872" s="80"/>
      <c r="H872" s="80"/>
      <c r="I872" s="80"/>
      <c r="J872" s="48"/>
      <c r="K872" s="48"/>
      <c r="L872" s="48"/>
      <c r="M872" s="48"/>
      <c r="N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  <c r="Z872" s="48"/>
    </row>
    <row r="873" ht="18.0" customHeight="1">
      <c r="A873" s="80"/>
      <c r="B873" s="80"/>
      <c r="C873" s="80"/>
      <c r="D873" s="80"/>
      <c r="E873" s="80"/>
      <c r="F873" s="80"/>
      <c r="G873" s="80"/>
      <c r="H873" s="80"/>
      <c r="I873" s="80"/>
      <c r="J873" s="48"/>
      <c r="K873" s="48"/>
      <c r="L873" s="48"/>
      <c r="M873" s="48"/>
      <c r="N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  <c r="Z873" s="48"/>
    </row>
    <row r="874" ht="18.0" customHeight="1">
      <c r="A874" s="80"/>
      <c r="B874" s="80"/>
      <c r="C874" s="80"/>
      <c r="D874" s="80"/>
      <c r="E874" s="80"/>
      <c r="F874" s="80"/>
      <c r="G874" s="80"/>
      <c r="H874" s="80"/>
      <c r="I874" s="80"/>
      <c r="J874" s="48"/>
      <c r="K874" s="48"/>
      <c r="L874" s="48"/>
      <c r="M874" s="48"/>
      <c r="N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  <c r="Z874" s="48"/>
    </row>
    <row r="875" ht="18.0" customHeight="1">
      <c r="A875" s="80"/>
      <c r="B875" s="80"/>
      <c r="C875" s="80"/>
      <c r="D875" s="80"/>
      <c r="E875" s="80"/>
      <c r="F875" s="80"/>
      <c r="G875" s="80"/>
      <c r="H875" s="80"/>
      <c r="I875" s="80"/>
      <c r="J875" s="48"/>
      <c r="K875" s="48"/>
      <c r="L875" s="48"/>
      <c r="M875" s="48"/>
      <c r="N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  <c r="Z875" s="48"/>
    </row>
    <row r="876" ht="18.0" customHeight="1">
      <c r="A876" s="80"/>
      <c r="B876" s="80"/>
      <c r="C876" s="80"/>
      <c r="D876" s="80"/>
      <c r="E876" s="80"/>
      <c r="F876" s="80"/>
      <c r="G876" s="80"/>
      <c r="H876" s="80"/>
      <c r="I876" s="80"/>
      <c r="J876" s="48"/>
      <c r="K876" s="48"/>
      <c r="L876" s="48"/>
      <c r="M876" s="48"/>
      <c r="N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  <c r="Z876" s="48"/>
    </row>
    <row r="877" ht="18.0" customHeight="1">
      <c r="A877" s="80"/>
      <c r="B877" s="80"/>
      <c r="C877" s="80"/>
      <c r="D877" s="80"/>
      <c r="E877" s="80"/>
      <c r="F877" s="80"/>
      <c r="G877" s="80"/>
      <c r="H877" s="80"/>
      <c r="I877" s="80"/>
      <c r="J877" s="48"/>
      <c r="K877" s="48"/>
      <c r="L877" s="48"/>
      <c r="M877" s="48"/>
      <c r="N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  <c r="Z877" s="48"/>
    </row>
    <row r="878" ht="18.0" customHeight="1">
      <c r="A878" s="80"/>
      <c r="B878" s="80"/>
      <c r="C878" s="80"/>
      <c r="D878" s="80"/>
      <c r="E878" s="80"/>
      <c r="F878" s="80"/>
      <c r="G878" s="80"/>
      <c r="H878" s="80"/>
      <c r="I878" s="80"/>
      <c r="J878" s="48"/>
      <c r="K878" s="48"/>
      <c r="L878" s="48"/>
      <c r="M878" s="48"/>
      <c r="N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  <c r="Z878" s="48"/>
    </row>
    <row r="879" ht="18.0" customHeight="1">
      <c r="A879" s="80"/>
      <c r="B879" s="80"/>
      <c r="C879" s="80"/>
      <c r="D879" s="80"/>
      <c r="E879" s="80"/>
      <c r="F879" s="80"/>
      <c r="G879" s="80"/>
      <c r="H879" s="80"/>
      <c r="I879" s="80"/>
      <c r="J879" s="48"/>
      <c r="K879" s="48"/>
      <c r="L879" s="48"/>
      <c r="M879" s="48"/>
      <c r="N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  <c r="Z879" s="48"/>
    </row>
    <row r="880" ht="18.0" customHeight="1">
      <c r="A880" s="80"/>
      <c r="B880" s="80"/>
      <c r="C880" s="80"/>
      <c r="D880" s="80"/>
      <c r="E880" s="80"/>
      <c r="F880" s="80"/>
      <c r="G880" s="80"/>
      <c r="H880" s="80"/>
      <c r="I880" s="80"/>
      <c r="J880" s="48"/>
      <c r="K880" s="48"/>
      <c r="L880" s="48"/>
      <c r="M880" s="48"/>
      <c r="N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  <c r="Z880" s="48"/>
    </row>
    <row r="881" ht="18.0" customHeight="1">
      <c r="A881" s="80"/>
      <c r="B881" s="80"/>
      <c r="C881" s="80"/>
      <c r="D881" s="80"/>
      <c r="E881" s="80"/>
      <c r="F881" s="80"/>
      <c r="G881" s="80"/>
      <c r="H881" s="80"/>
      <c r="I881" s="80"/>
      <c r="J881" s="48"/>
      <c r="K881" s="48"/>
      <c r="L881" s="48"/>
      <c r="M881" s="48"/>
      <c r="N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  <c r="Z881" s="48"/>
    </row>
    <row r="882" ht="18.0" customHeight="1">
      <c r="A882" s="80"/>
      <c r="B882" s="80"/>
      <c r="C882" s="80"/>
      <c r="D882" s="80"/>
      <c r="E882" s="80"/>
      <c r="F882" s="80"/>
      <c r="G882" s="80"/>
      <c r="H882" s="80"/>
      <c r="I882" s="80"/>
      <c r="J882" s="48"/>
      <c r="K882" s="48"/>
      <c r="L882" s="48"/>
      <c r="M882" s="48"/>
      <c r="N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  <c r="Z882" s="48"/>
    </row>
    <row r="883" ht="18.0" customHeight="1">
      <c r="A883" s="80"/>
      <c r="B883" s="80"/>
      <c r="C883" s="80"/>
      <c r="D883" s="80"/>
      <c r="E883" s="80"/>
      <c r="F883" s="80"/>
      <c r="G883" s="80"/>
      <c r="H883" s="80"/>
      <c r="I883" s="80"/>
      <c r="J883" s="48"/>
      <c r="K883" s="48"/>
      <c r="L883" s="48"/>
      <c r="M883" s="48"/>
      <c r="N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  <c r="Z883" s="48"/>
    </row>
    <row r="884" ht="18.0" customHeight="1">
      <c r="A884" s="80"/>
      <c r="B884" s="80"/>
      <c r="C884" s="80"/>
      <c r="D884" s="80"/>
      <c r="E884" s="80"/>
      <c r="F884" s="80"/>
      <c r="G884" s="80"/>
      <c r="H884" s="80"/>
      <c r="I884" s="80"/>
      <c r="J884" s="48"/>
      <c r="K884" s="48"/>
      <c r="L884" s="48"/>
      <c r="M884" s="48"/>
      <c r="N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  <c r="Z884" s="48"/>
    </row>
    <row r="885" ht="18.0" customHeight="1">
      <c r="A885" s="80"/>
      <c r="B885" s="80"/>
      <c r="C885" s="80"/>
      <c r="D885" s="80"/>
      <c r="E885" s="80"/>
      <c r="F885" s="80"/>
      <c r="G885" s="80"/>
      <c r="H885" s="80"/>
      <c r="I885" s="80"/>
      <c r="J885" s="48"/>
      <c r="K885" s="48"/>
      <c r="L885" s="48"/>
      <c r="M885" s="48"/>
      <c r="N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  <c r="Z885" s="48"/>
    </row>
    <row r="886" ht="18.0" customHeight="1">
      <c r="A886" s="80"/>
      <c r="B886" s="80"/>
      <c r="C886" s="80"/>
      <c r="D886" s="80"/>
      <c r="E886" s="80"/>
      <c r="F886" s="80"/>
      <c r="G886" s="80"/>
      <c r="H886" s="80"/>
      <c r="I886" s="80"/>
      <c r="J886" s="48"/>
      <c r="K886" s="48"/>
      <c r="L886" s="48"/>
      <c r="M886" s="48"/>
      <c r="N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  <c r="Z886" s="48"/>
    </row>
    <row r="887" ht="18.0" customHeight="1">
      <c r="A887" s="80"/>
      <c r="B887" s="80"/>
      <c r="C887" s="80"/>
      <c r="D887" s="80"/>
      <c r="E887" s="80"/>
      <c r="F887" s="80"/>
      <c r="G887" s="80"/>
      <c r="H887" s="80"/>
      <c r="I887" s="80"/>
      <c r="J887" s="48"/>
      <c r="K887" s="48"/>
      <c r="L887" s="48"/>
      <c r="M887" s="48"/>
      <c r="N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  <c r="Z887" s="48"/>
    </row>
    <row r="888" ht="18.0" customHeight="1">
      <c r="A888" s="80"/>
      <c r="B888" s="80"/>
      <c r="C888" s="80"/>
      <c r="D888" s="80"/>
      <c r="E888" s="80"/>
      <c r="F888" s="80"/>
      <c r="G888" s="80"/>
      <c r="H888" s="80"/>
      <c r="I888" s="80"/>
      <c r="J888" s="48"/>
      <c r="K888" s="48"/>
      <c r="L888" s="48"/>
      <c r="M888" s="48"/>
      <c r="N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  <c r="Z888" s="48"/>
    </row>
    <row r="889" ht="18.0" customHeight="1">
      <c r="A889" s="80"/>
      <c r="B889" s="80"/>
      <c r="C889" s="80"/>
      <c r="D889" s="80"/>
      <c r="E889" s="80"/>
      <c r="F889" s="80"/>
      <c r="G889" s="80"/>
      <c r="H889" s="80"/>
      <c r="I889" s="80"/>
      <c r="J889" s="48"/>
      <c r="K889" s="48"/>
      <c r="L889" s="48"/>
      <c r="M889" s="48"/>
      <c r="N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  <c r="Z889" s="48"/>
    </row>
    <row r="890" ht="18.0" customHeight="1">
      <c r="A890" s="80"/>
      <c r="B890" s="80"/>
      <c r="C890" s="80"/>
      <c r="D890" s="80"/>
      <c r="E890" s="80"/>
      <c r="F890" s="80"/>
      <c r="G890" s="80"/>
      <c r="H890" s="80"/>
      <c r="I890" s="80"/>
      <c r="J890" s="48"/>
      <c r="K890" s="48"/>
      <c r="L890" s="48"/>
      <c r="M890" s="48"/>
      <c r="N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  <c r="Z890" s="48"/>
    </row>
    <row r="891" ht="18.0" customHeight="1">
      <c r="A891" s="80"/>
      <c r="B891" s="80"/>
      <c r="C891" s="80"/>
      <c r="D891" s="80"/>
      <c r="E891" s="80"/>
      <c r="F891" s="80"/>
      <c r="G891" s="80"/>
      <c r="H891" s="80"/>
      <c r="I891" s="80"/>
      <c r="J891" s="48"/>
      <c r="K891" s="48"/>
      <c r="L891" s="48"/>
      <c r="M891" s="48"/>
      <c r="N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  <c r="Z891" s="48"/>
    </row>
    <row r="892" ht="18.0" customHeight="1">
      <c r="A892" s="80"/>
      <c r="B892" s="80"/>
      <c r="C892" s="80"/>
      <c r="D892" s="80"/>
      <c r="E892" s="80"/>
      <c r="F892" s="80"/>
      <c r="G892" s="80"/>
      <c r="H892" s="80"/>
      <c r="I892" s="80"/>
      <c r="J892" s="48"/>
      <c r="K892" s="48"/>
      <c r="L892" s="48"/>
      <c r="M892" s="48"/>
      <c r="N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  <c r="Z892" s="48"/>
    </row>
    <row r="893" ht="18.0" customHeight="1">
      <c r="A893" s="80"/>
      <c r="B893" s="80"/>
      <c r="C893" s="80"/>
      <c r="D893" s="80"/>
      <c r="E893" s="80"/>
      <c r="F893" s="80"/>
      <c r="G893" s="80"/>
      <c r="H893" s="80"/>
      <c r="I893" s="80"/>
      <c r="J893" s="48"/>
      <c r="K893" s="48"/>
      <c r="L893" s="48"/>
      <c r="M893" s="48"/>
      <c r="N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  <c r="Z893" s="48"/>
    </row>
    <row r="894" ht="18.0" customHeight="1">
      <c r="A894" s="80"/>
      <c r="B894" s="80"/>
      <c r="C894" s="80"/>
      <c r="D894" s="80"/>
      <c r="E894" s="80"/>
      <c r="F894" s="80"/>
      <c r="G894" s="80"/>
      <c r="H894" s="80"/>
      <c r="I894" s="80"/>
      <c r="J894" s="48"/>
      <c r="K894" s="48"/>
      <c r="L894" s="48"/>
      <c r="M894" s="48"/>
      <c r="N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  <c r="Z894" s="48"/>
    </row>
    <row r="895" ht="18.0" customHeight="1">
      <c r="A895" s="80"/>
      <c r="B895" s="80"/>
      <c r="C895" s="80"/>
      <c r="D895" s="80"/>
      <c r="E895" s="80"/>
      <c r="F895" s="80"/>
      <c r="G895" s="80"/>
      <c r="H895" s="80"/>
      <c r="I895" s="80"/>
      <c r="J895" s="48"/>
      <c r="K895" s="48"/>
      <c r="L895" s="48"/>
      <c r="M895" s="48"/>
      <c r="N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  <c r="Z895" s="48"/>
    </row>
    <row r="896" ht="18.0" customHeight="1">
      <c r="A896" s="80"/>
      <c r="B896" s="80"/>
      <c r="C896" s="80"/>
      <c r="D896" s="80"/>
      <c r="E896" s="80"/>
      <c r="F896" s="80"/>
      <c r="G896" s="80"/>
      <c r="H896" s="80"/>
      <c r="I896" s="80"/>
      <c r="J896" s="48"/>
      <c r="K896" s="48"/>
      <c r="L896" s="48"/>
      <c r="M896" s="48"/>
      <c r="N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  <c r="Z896" s="48"/>
    </row>
    <row r="897" ht="18.0" customHeight="1">
      <c r="A897" s="80"/>
      <c r="B897" s="80"/>
      <c r="C897" s="80"/>
      <c r="D897" s="80"/>
      <c r="E897" s="80"/>
      <c r="F897" s="80"/>
      <c r="G897" s="80"/>
      <c r="H897" s="80"/>
      <c r="I897" s="80"/>
      <c r="J897" s="48"/>
      <c r="K897" s="48"/>
      <c r="L897" s="48"/>
      <c r="M897" s="48"/>
      <c r="N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  <c r="Z897" s="48"/>
    </row>
    <row r="898" ht="18.0" customHeight="1">
      <c r="A898" s="80"/>
      <c r="B898" s="80"/>
      <c r="C898" s="80"/>
      <c r="D898" s="80"/>
      <c r="E898" s="80"/>
      <c r="F898" s="80"/>
      <c r="G898" s="80"/>
      <c r="H898" s="80"/>
      <c r="I898" s="80"/>
      <c r="J898" s="48"/>
      <c r="K898" s="48"/>
      <c r="L898" s="48"/>
      <c r="M898" s="48"/>
      <c r="N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  <c r="Z898" s="48"/>
    </row>
    <row r="899" ht="18.0" customHeight="1">
      <c r="A899" s="80"/>
      <c r="B899" s="80"/>
      <c r="C899" s="80"/>
      <c r="D899" s="80"/>
      <c r="E899" s="80"/>
      <c r="F899" s="80"/>
      <c r="G899" s="80"/>
      <c r="H899" s="80"/>
      <c r="I899" s="80"/>
      <c r="J899" s="48"/>
      <c r="K899" s="48"/>
      <c r="L899" s="48"/>
      <c r="M899" s="48"/>
      <c r="N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  <c r="Z899" s="48"/>
    </row>
    <row r="900" ht="18.0" customHeight="1">
      <c r="A900" s="80"/>
      <c r="B900" s="80"/>
      <c r="C900" s="80"/>
      <c r="D900" s="80"/>
      <c r="E900" s="80"/>
      <c r="F900" s="80"/>
      <c r="G900" s="80"/>
      <c r="H900" s="80"/>
      <c r="I900" s="80"/>
      <c r="J900" s="48"/>
      <c r="K900" s="48"/>
      <c r="L900" s="48"/>
      <c r="M900" s="48"/>
      <c r="N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  <c r="Z900" s="48"/>
    </row>
    <row r="901" ht="18.0" customHeight="1">
      <c r="A901" s="80"/>
      <c r="B901" s="80"/>
      <c r="C901" s="80"/>
      <c r="D901" s="80"/>
      <c r="E901" s="80"/>
      <c r="F901" s="80"/>
      <c r="G901" s="80"/>
      <c r="H901" s="80"/>
      <c r="I901" s="80"/>
      <c r="J901" s="48"/>
      <c r="K901" s="48"/>
      <c r="L901" s="48"/>
      <c r="M901" s="48"/>
      <c r="N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  <c r="Z901" s="48"/>
    </row>
    <row r="902" ht="18.0" customHeight="1">
      <c r="A902" s="80"/>
      <c r="B902" s="80"/>
      <c r="C902" s="80"/>
      <c r="D902" s="80"/>
      <c r="E902" s="80"/>
      <c r="F902" s="80"/>
      <c r="G902" s="80"/>
      <c r="H902" s="80"/>
      <c r="I902" s="80"/>
      <c r="J902" s="48"/>
      <c r="K902" s="48"/>
      <c r="L902" s="48"/>
      <c r="M902" s="48"/>
      <c r="N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  <c r="Z902" s="48"/>
    </row>
    <row r="903" ht="18.0" customHeight="1">
      <c r="A903" s="80"/>
      <c r="B903" s="80"/>
      <c r="C903" s="80"/>
      <c r="D903" s="80"/>
      <c r="E903" s="80"/>
      <c r="F903" s="80"/>
      <c r="G903" s="80"/>
      <c r="H903" s="80"/>
      <c r="I903" s="80"/>
      <c r="J903" s="48"/>
      <c r="K903" s="48"/>
      <c r="L903" s="48"/>
      <c r="M903" s="48"/>
      <c r="N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  <c r="Z903" s="48"/>
    </row>
    <row r="904" ht="18.0" customHeight="1">
      <c r="A904" s="80"/>
      <c r="B904" s="80"/>
      <c r="C904" s="80"/>
      <c r="D904" s="80"/>
      <c r="E904" s="80"/>
      <c r="F904" s="80"/>
      <c r="G904" s="80"/>
      <c r="H904" s="80"/>
      <c r="I904" s="80"/>
      <c r="J904" s="48"/>
      <c r="K904" s="48"/>
      <c r="L904" s="48"/>
      <c r="M904" s="48"/>
      <c r="N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  <c r="Z904" s="48"/>
    </row>
    <row r="905" ht="18.0" customHeight="1">
      <c r="A905" s="80"/>
      <c r="B905" s="80"/>
      <c r="C905" s="80"/>
      <c r="D905" s="80"/>
      <c r="E905" s="80"/>
      <c r="F905" s="80"/>
      <c r="G905" s="80"/>
      <c r="H905" s="80"/>
      <c r="I905" s="80"/>
      <c r="J905" s="48"/>
      <c r="K905" s="48"/>
      <c r="L905" s="48"/>
      <c r="M905" s="48"/>
      <c r="N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  <c r="Z905" s="48"/>
    </row>
    <row r="906" ht="18.0" customHeight="1">
      <c r="A906" s="80"/>
      <c r="B906" s="80"/>
      <c r="C906" s="80"/>
      <c r="D906" s="80"/>
      <c r="E906" s="80"/>
      <c r="F906" s="80"/>
      <c r="G906" s="80"/>
      <c r="H906" s="80"/>
      <c r="I906" s="80"/>
      <c r="J906" s="48"/>
      <c r="K906" s="48"/>
      <c r="L906" s="48"/>
      <c r="M906" s="48"/>
      <c r="N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  <c r="Z906" s="48"/>
    </row>
    <row r="907" ht="18.0" customHeight="1">
      <c r="A907" s="80"/>
      <c r="B907" s="80"/>
      <c r="C907" s="80"/>
      <c r="D907" s="80"/>
      <c r="E907" s="80"/>
      <c r="F907" s="80"/>
      <c r="G907" s="80"/>
      <c r="H907" s="80"/>
      <c r="I907" s="80"/>
      <c r="J907" s="48"/>
      <c r="K907" s="48"/>
      <c r="L907" s="48"/>
      <c r="M907" s="48"/>
      <c r="N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  <c r="Z907" s="48"/>
    </row>
    <row r="908" ht="18.0" customHeight="1">
      <c r="A908" s="80"/>
      <c r="B908" s="80"/>
      <c r="C908" s="80"/>
      <c r="D908" s="80"/>
      <c r="E908" s="80"/>
      <c r="F908" s="80"/>
      <c r="G908" s="80"/>
      <c r="H908" s="80"/>
      <c r="I908" s="80"/>
      <c r="J908" s="48"/>
      <c r="K908" s="48"/>
      <c r="L908" s="48"/>
      <c r="M908" s="48"/>
      <c r="N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  <c r="Z908" s="48"/>
    </row>
    <row r="909" ht="18.0" customHeight="1">
      <c r="A909" s="80"/>
      <c r="B909" s="80"/>
      <c r="C909" s="80"/>
      <c r="D909" s="80"/>
      <c r="E909" s="80"/>
      <c r="F909" s="80"/>
      <c r="G909" s="80"/>
      <c r="H909" s="80"/>
      <c r="I909" s="80"/>
      <c r="J909" s="48"/>
      <c r="K909" s="48"/>
      <c r="L909" s="48"/>
      <c r="M909" s="48"/>
      <c r="N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  <c r="Z909" s="48"/>
    </row>
    <row r="910" ht="18.0" customHeight="1">
      <c r="A910" s="80"/>
      <c r="B910" s="80"/>
      <c r="C910" s="80"/>
      <c r="D910" s="80"/>
      <c r="E910" s="80"/>
      <c r="F910" s="80"/>
      <c r="G910" s="80"/>
      <c r="H910" s="80"/>
      <c r="I910" s="80"/>
      <c r="J910" s="48"/>
      <c r="K910" s="48"/>
      <c r="L910" s="48"/>
      <c r="M910" s="48"/>
      <c r="N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  <c r="Z910" s="48"/>
    </row>
    <row r="911" ht="18.0" customHeight="1">
      <c r="A911" s="80"/>
      <c r="B911" s="80"/>
      <c r="C911" s="80"/>
      <c r="D911" s="80"/>
      <c r="E911" s="80"/>
      <c r="F911" s="80"/>
      <c r="G911" s="80"/>
      <c r="H911" s="80"/>
      <c r="I911" s="80"/>
      <c r="J911" s="48"/>
      <c r="K911" s="48"/>
      <c r="L911" s="48"/>
      <c r="M911" s="48"/>
      <c r="N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  <c r="Z911" s="48"/>
    </row>
    <row r="912" ht="18.0" customHeight="1">
      <c r="A912" s="80"/>
      <c r="B912" s="80"/>
      <c r="C912" s="80"/>
      <c r="D912" s="80"/>
      <c r="E912" s="80"/>
      <c r="F912" s="80"/>
      <c r="G912" s="80"/>
      <c r="H912" s="80"/>
      <c r="I912" s="80"/>
      <c r="J912" s="48"/>
      <c r="K912" s="48"/>
      <c r="L912" s="48"/>
      <c r="M912" s="48"/>
      <c r="N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  <c r="Z912" s="48"/>
    </row>
    <row r="913" ht="18.0" customHeight="1">
      <c r="A913" s="80"/>
      <c r="B913" s="80"/>
      <c r="C913" s="80"/>
      <c r="D913" s="80"/>
      <c r="E913" s="80"/>
      <c r="F913" s="80"/>
      <c r="G913" s="80"/>
      <c r="H913" s="80"/>
      <c r="I913" s="80"/>
      <c r="J913" s="48"/>
      <c r="K913" s="48"/>
      <c r="L913" s="48"/>
      <c r="M913" s="48"/>
      <c r="N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  <c r="Z913" s="48"/>
    </row>
    <row r="914" ht="18.0" customHeight="1">
      <c r="A914" s="80"/>
      <c r="B914" s="80"/>
      <c r="C914" s="80"/>
      <c r="D914" s="80"/>
      <c r="E914" s="80"/>
      <c r="F914" s="80"/>
      <c r="G914" s="80"/>
      <c r="H914" s="80"/>
      <c r="I914" s="80"/>
      <c r="J914" s="48"/>
      <c r="K914" s="48"/>
      <c r="L914" s="48"/>
      <c r="M914" s="48"/>
      <c r="N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  <c r="Z914" s="48"/>
    </row>
    <row r="915" ht="18.0" customHeight="1">
      <c r="A915" s="80"/>
      <c r="B915" s="80"/>
      <c r="C915" s="80"/>
      <c r="D915" s="80"/>
      <c r="E915" s="80"/>
      <c r="F915" s="80"/>
      <c r="G915" s="80"/>
      <c r="H915" s="80"/>
      <c r="I915" s="80"/>
      <c r="J915" s="48"/>
      <c r="K915" s="48"/>
      <c r="L915" s="48"/>
      <c r="M915" s="48"/>
      <c r="N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  <c r="Z915" s="48"/>
    </row>
    <row r="916" ht="18.0" customHeight="1">
      <c r="A916" s="80"/>
      <c r="B916" s="80"/>
      <c r="C916" s="80"/>
      <c r="D916" s="80"/>
      <c r="E916" s="80"/>
      <c r="F916" s="80"/>
      <c r="G916" s="80"/>
      <c r="H916" s="80"/>
      <c r="I916" s="80"/>
      <c r="J916" s="48"/>
      <c r="K916" s="48"/>
      <c r="L916" s="48"/>
      <c r="M916" s="48"/>
      <c r="N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  <c r="Z916" s="48"/>
    </row>
    <row r="917" ht="18.0" customHeight="1">
      <c r="A917" s="80"/>
      <c r="B917" s="80"/>
      <c r="C917" s="80"/>
      <c r="D917" s="80"/>
      <c r="E917" s="80"/>
      <c r="F917" s="80"/>
      <c r="G917" s="80"/>
      <c r="H917" s="80"/>
      <c r="I917" s="80"/>
      <c r="J917" s="48"/>
      <c r="K917" s="48"/>
      <c r="L917" s="48"/>
      <c r="M917" s="48"/>
      <c r="N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  <c r="Z917" s="48"/>
    </row>
    <row r="918" ht="18.0" customHeight="1">
      <c r="A918" s="80"/>
      <c r="B918" s="80"/>
      <c r="C918" s="80"/>
      <c r="D918" s="80"/>
      <c r="E918" s="80"/>
      <c r="F918" s="80"/>
      <c r="G918" s="80"/>
      <c r="H918" s="80"/>
      <c r="I918" s="80"/>
      <c r="J918" s="48"/>
      <c r="K918" s="48"/>
      <c r="L918" s="48"/>
      <c r="M918" s="48"/>
      <c r="N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  <c r="Z918" s="48"/>
    </row>
    <row r="919" ht="18.0" customHeight="1">
      <c r="A919" s="80"/>
      <c r="B919" s="80"/>
      <c r="C919" s="80"/>
      <c r="D919" s="80"/>
      <c r="E919" s="80"/>
      <c r="F919" s="80"/>
      <c r="G919" s="80"/>
      <c r="H919" s="80"/>
      <c r="I919" s="80"/>
      <c r="J919" s="48"/>
      <c r="K919" s="48"/>
      <c r="L919" s="48"/>
      <c r="M919" s="48"/>
      <c r="N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  <c r="Z919" s="48"/>
    </row>
    <row r="920" ht="18.0" customHeight="1">
      <c r="A920" s="80"/>
      <c r="B920" s="80"/>
      <c r="C920" s="80"/>
      <c r="D920" s="80"/>
      <c r="E920" s="80"/>
      <c r="F920" s="80"/>
      <c r="G920" s="80"/>
      <c r="H920" s="80"/>
      <c r="I920" s="80"/>
      <c r="J920" s="48"/>
      <c r="K920" s="48"/>
      <c r="L920" s="48"/>
      <c r="M920" s="48"/>
      <c r="N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  <c r="Z920" s="48"/>
    </row>
    <row r="921" ht="18.0" customHeight="1">
      <c r="A921" s="80"/>
      <c r="B921" s="80"/>
      <c r="C921" s="80"/>
      <c r="D921" s="80"/>
      <c r="E921" s="80"/>
      <c r="F921" s="80"/>
      <c r="G921" s="80"/>
      <c r="H921" s="80"/>
      <c r="I921" s="80"/>
      <c r="J921" s="48"/>
      <c r="K921" s="48"/>
      <c r="L921" s="48"/>
      <c r="M921" s="48"/>
      <c r="N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  <c r="Z921" s="48"/>
    </row>
    <row r="922" ht="18.0" customHeight="1">
      <c r="A922" s="80"/>
      <c r="B922" s="80"/>
      <c r="C922" s="80"/>
      <c r="D922" s="80"/>
      <c r="E922" s="80"/>
      <c r="F922" s="80"/>
      <c r="G922" s="80"/>
      <c r="H922" s="80"/>
      <c r="I922" s="80"/>
      <c r="J922" s="48"/>
      <c r="K922" s="48"/>
      <c r="L922" s="48"/>
      <c r="M922" s="48"/>
      <c r="N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  <c r="Z922" s="48"/>
    </row>
    <row r="923" ht="18.0" customHeight="1">
      <c r="A923" s="80"/>
      <c r="B923" s="80"/>
      <c r="C923" s="80"/>
      <c r="D923" s="80"/>
      <c r="E923" s="80"/>
      <c r="F923" s="80"/>
      <c r="G923" s="80"/>
      <c r="H923" s="80"/>
      <c r="I923" s="80"/>
      <c r="J923" s="48"/>
      <c r="K923" s="48"/>
      <c r="L923" s="48"/>
      <c r="M923" s="48"/>
      <c r="N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  <c r="Z923" s="48"/>
    </row>
    <row r="924" ht="18.0" customHeight="1">
      <c r="A924" s="80"/>
      <c r="B924" s="80"/>
      <c r="C924" s="80"/>
      <c r="D924" s="80"/>
      <c r="E924" s="80"/>
      <c r="F924" s="80"/>
      <c r="G924" s="80"/>
      <c r="H924" s="80"/>
      <c r="I924" s="80"/>
      <c r="J924" s="48"/>
      <c r="K924" s="48"/>
      <c r="L924" s="48"/>
      <c r="M924" s="48"/>
      <c r="N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  <c r="Z924" s="48"/>
    </row>
    <row r="925" ht="18.0" customHeight="1">
      <c r="A925" s="80"/>
      <c r="B925" s="80"/>
      <c r="C925" s="80"/>
      <c r="D925" s="80"/>
      <c r="E925" s="80"/>
      <c r="F925" s="80"/>
      <c r="G925" s="80"/>
      <c r="H925" s="80"/>
      <c r="I925" s="80"/>
      <c r="J925" s="48"/>
      <c r="K925" s="48"/>
      <c r="L925" s="48"/>
      <c r="M925" s="48"/>
      <c r="N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  <c r="Z925" s="48"/>
    </row>
    <row r="926" ht="18.0" customHeight="1">
      <c r="A926" s="80"/>
      <c r="B926" s="80"/>
      <c r="C926" s="80"/>
      <c r="D926" s="80"/>
      <c r="E926" s="80"/>
      <c r="F926" s="80"/>
      <c r="G926" s="80"/>
      <c r="H926" s="80"/>
      <c r="I926" s="80"/>
      <c r="J926" s="48"/>
      <c r="K926" s="48"/>
      <c r="L926" s="48"/>
      <c r="M926" s="48"/>
      <c r="N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  <c r="Z926" s="48"/>
    </row>
    <row r="927" ht="18.0" customHeight="1">
      <c r="A927" s="80"/>
      <c r="B927" s="80"/>
      <c r="C927" s="80"/>
      <c r="D927" s="80"/>
      <c r="E927" s="80"/>
      <c r="F927" s="80"/>
      <c r="G927" s="80"/>
      <c r="H927" s="80"/>
      <c r="I927" s="80"/>
      <c r="J927" s="48"/>
      <c r="K927" s="48"/>
      <c r="L927" s="48"/>
      <c r="M927" s="48"/>
      <c r="N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  <c r="Z927" s="48"/>
    </row>
    <row r="928" ht="18.0" customHeight="1">
      <c r="A928" s="80"/>
      <c r="B928" s="80"/>
      <c r="C928" s="80"/>
      <c r="D928" s="80"/>
      <c r="E928" s="80"/>
      <c r="F928" s="80"/>
      <c r="G928" s="80"/>
      <c r="H928" s="80"/>
      <c r="I928" s="80"/>
      <c r="J928" s="48"/>
      <c r="K928" s="48"/>
      <c r="L928" s="48"/>
      <c r="M928" s="48"/>
      <c r="N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  <c r="Z928" s="48"/>
    </row>
    <row r="929" ht="18.0" customHeight="1">
      <c r="A929" s="80"/>
      <c r="B929" s="80"/>
      <c r="C929" s="80"/>
      <c r="D929" s="80"/>
      <c r="E929" s="80"/>
      <c r="F929" s="80"/>
      <c r="G929" s="80"/>
      <c r="H929" s="80"/>
      <c r="I929" s="80"/>
      <c r="J929" s="48"/>
      <c r="K929" s="48"/>
      <c r="L929" s="48"/>
      <c r="M929" s="48"/>
      <c r="N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  <c r="Z929" s="48"/>
    </row>
    <row r="930" ht="18.0" customHeight="1">
      <c r="A930" s="80"/>
      <c r="B930" s="80"/>
      <c r="C930" s="80"/>
      <c r="D930" s="80"/>
      <c r="E930" s="80"/>
      <c r="F930" s="80"/>
      <c r="G930" s="80"/>
      <c r="H930" s="80"/>
      <c r="I930" s="80"/>
      <c r="J930" s="48"/>
      <c r="K930" s="48"/>
      <c r="L930" s="48"/>
      <c r="M930" s="48"/>
      <c r="N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  <c r="Z930" s="48"/>
    </row>
    <row r="931" ht="18.0" customHeight="1">
      <c r="A931" s="80"/>
      <c r="B931" s="80"/>
      <c r="C931" s="80"/>
      <c r="D931" s="80"/>
      <c r="E931" s="80"/>
      <c r="F931" s="80"/>
      <c r="G931" s="80"/>
      <c r="H931" s="80"/>
      <c r="I931" s="80"/>
      <c r="J931" s="48"/>
      <c r="K931" s="48"/>
      <c r="L931" s="48"/>
      <c r="M931" s="48"/>
      <c r="N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  <c r="Z931" s="48"/>
    </row>
    <row r="932" ht="18.0" customHeight="1">
      <c r="A932" s="80"/>
      <c r="B932" s="80"/>
      <c r="C932" s="80"/>
      <c r="D932" s="80"/>
      <c r="E932" s="80"/>
      <c r="F932" s="80"/>
      <c r="G932" s="80"/>
      <c r="H932" s="80"/>
      <c r="I932" s="80"/>
      <c r="J932" s="48"/>
      <c r="K932" s="48"/>
      <c r="L932" s="48"/>
      <c r="M932" s="48"/>
      <c r="N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  <c r="Z932" s="48"/>
    </row>
    <row r="933" ht="18.0" customHeight="1">
      <c r="A933" s="80"/>
      <c r="B933" s="80"/>
      <c r="C933" s="80"/>
      <c r="D933" s="80"/>
      <c r="E933" s="80"/>
      <c r="F933" s="80"/>
      <c r="G933" s="80"/>
      <c r="H933" s="80"/>
      <c r="I933" s="80"/>
      <c r="J933" s="48"/>
      <c r="K933" s="48"/>
      <c r="L933" s="48"/>
      <c r="M933" s="48"/>
      <c r="N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  <c r="Z933" s="48"/>
    </row>
    <row r="934" ht="18.0" customHeight="1">
      <c r="A934" s="80"/>
      <c r="B934" s="80"/>
      <c r="C934" s="80"/>
      <c r="D934" s="80"/>
      <c r="E934" s="80"/>
      <c r="F934" s="80"/>
      <c r="G934" s="80"/>
      <c r="H934" s="80"/>
      <c r="I934" s="80"/>
      <c r="J934" s="48"/>
      <c r="K934" s="48"/>
      <c r="L934" s="48"/>
      <c r="M934" s="48"/>
      <c r="N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  <c r="Z934" s="48"/>
    </row>
    <row r="935" ht="18.0" customHeight="1">
      <c r="A935" s="80"/>
      <c r="B935" s="80"/>
      <c r="C935" s="80"/>
      <c r="D935" s="80"/>
      <c r="E935" s="80"/>
      <c r="F935" s="80"/>
      <c r="G935" s="80"/>
      <c r="H935" s="80"/>
      <c r="I935" s="80"/>
      <c r="J935" s="48"/>
      <c r="K935" s="48"/>
      <c r="L935" s="48"/>
      <c r="M935" s="48"/>
      <c r="N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  <c r="Z935" s="48"/>
    </row>
    <row r="936" ht="18.0" customHeight="1">
      <c r="A936" s="80"/>
      <c r="B936" s="80"/>
      <c r="C936" s="80"/>
      <c r="D936" s="80"/>
      <c r="E936" s="80"/>
      <c r="F936" s="80"/>
      <c r="G936" s="80"/>
      <c r="H936" s="80"/>
      <c r="I936" s="80"/>
      <c r="J936" s="48"/>
      <c r="K936" s="48"/>
      <c r="L936" s="48"/>
      <c r="M936" s="48"/>
      <c r="N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  <c r="Z936" s="48"/>
    </row>
    <row r="937" ht="18.0" customHeight="1">
      <c r="A937" s="80"/>
      <c r="B937" s="80"/>
      <c r="C937" s="80"/>
      <c r="D937" s="80"/>
      <c r="E937" s="80"/>
      <c r="F937" s="80"/>
      <c r="G937" s="80"/>
      <c r="H937" s="80"/>
      <c r="I937" s="80"/>
      <c r="J937" s="48"/>
      <c r="K937" s="48"/>
      <c r="L937" s="48"/>
      <c r="M937" s="48"/>
      <c r="N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  <c r="Z937" s="48"/>
    </row>
    <row r="938" ht="18.0" customHeight="1">
      <c r="A938" s="80"/>
      <c r="B938" s="80"/>
      <c r="C938" s="80"/>
      <c r="D938" s="80"/>
      <c r="E938" s="80"/>
      <c r="F938" s="80"/>
      <c r="G938" s="80"/>
      <c r="H938" s="80"/>
      <c r="I938" s="80"/>
      <c r="J938" s="48"/>
      <c r="K938" s="48"/>
      <c r="L938" s="48"/>
      <c r="M938" s="48"/>
      <c r="N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  <c r="Z938" s="48"/>
    </row>
    <row r="939" ht="18.0" customHeight="1">
      <c r="A939" s="80"/>
      <c r="B939" s="80"/>
      <c r="C939" s="80"/>
      <c r="D939" s="80"/>
      <c r="E939" s="80"/>
      <c r="F939" s="80"/>
      <c r="G939" s="80"/>
      <c r="H939" s="80"/>
      <c r="I939" s="80"/>
      <c r="J939" s="48"/>
      <c r="K939" s="48"/>
      <c r="L939" s="48"/>
      <c r="M939" s="48"/>
      <c r="N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  <c r="Z939" s="48"/>
    </row>
    <row r="940" ht="18.0" customHeight="1">
      <c r="A940" s="80"/>
      <c r="B940" s="80"/>
      <c r="C940" s="80"/>
      <c r="D940" s="80"/>
      <c r="E940" s="80"/>
      <c r="F940" s="80"/>
      <c r="G940" s="80"/>
      <c r="H940" s="80"/>
      <c r="I940" s="80"/>
      <c r="J940" s="48"/>
      <c r="K940" s="48"/>
      <c r="L940" s="48"/>
      <c r="M940" s="48"/>
      <c r="N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  <c r="Z940" s="48"/>
    </row>
    <row r="941" ht="18.0" customHeight="1">
      <c r="A941" s="80"/>
      <c r="B941" s="80"/>
      <c r="C941" s="80"/>
      <c r="D941" s="80"/>
      <c r="E941" s="80"/>
      <c r="F941" s="80"/>
      <c r="G941" s="80"/>
      <c r="H941" s="80"/>
      <c r="I941" s="80"/>
      <c r="J941" s="48"/>
      <c r="K941" s="48"/>
      <c r="L941" s="48"/>
      <c r="M941" s="48"/>
      <c r="N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  <c r="Z941" s="48"/>
    </row>
    <row r="942" ht="18.0" customHeight="1">
      <c r="A942" s="80"/>
      <c r="B942" s="80"/>
      <c r="C942" s="80"/>
      <c r="D942" s="80"/>
      <c r="E942" s="80"/>
      <c r="F942" s="80"/>
      <c r="G942" s="80"/>
      <c r="H942" s="80"/>
      <c r="I942" s="80"/>
      <c r="J942" s="48"/>
      <c r="K942" s="48"/>
      <c r="L942" s="48"/>
      <c r="M942" s="48"/>
      <c r="N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  <c r="Z942" s="48"/>
    </row>
    <row r="943" ht="18.0" customHeight="1">
      <c r="A943" s="80"/>
      <c r="B943" s="80"/>
      <c r="C943" s="80"/>
      <c r="D943" s="80"/>
      <c r="E943" s="80"/>
      <c r="F943" s="80"/>
      <c r="G943" s="80"/>
      <c r="H943" s="80"/>
      <c r="I943" s="80"/>
      <c r="J943" s="48"/>
      <c r="K943" s="48"/>
      <c r="L943" s="48"/>
      <c r="M943" s="48"/>
      <c r="N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  <c r="Z943" s="48"/>
    </row>
    <row r="944" ht="18.0" customHeight="1">
      <c r="A944" s="80"/>
      <c r="B944" s="80"/>
      <c r="C944" s="80"/>
      <c r="D944" s="80"/>
      <c r="E944" s="80"/>
      <c r="F944" s="80"/>
      <c r="G944" s="80"/>
      <c r="H944" s="80"/>
      <c r="I944" s="80"/>
      <c r="J944" s="48"/>
      <c r="K944" s="48"/>
      <c r="L944" s="48"/>
      <c r="M944" s="48"/>
      <c r="N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  <c r="Z944" s="48"/>
    </row>
    <row r="945" ht="18.0" customHeight="1">
      <c r="A945" s="80"/>
      <c r="B945" s="80"/>
      <c r="C945" s="80"/>
      <c r="D945" s="80"/>
      <c r="E945" s="80"/>
      <c r="F945" s="80"/>
      <c r="G945" s="80"/>
      <c r="H945" s="80"/>
      <c r="I945" s="80"/>
      <c r="J945" s="48"/>
      <c r="K945" s="48"/>
      <c r="L945" s="48"/>
      <c r="M945" s="48"/>
      <c r="N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  <c r="Z945" s="48"/>
    </row>
    <row r="946" ht="18.0" customHeight="1">
      <c r="A946" s="80"/>
      <c r="B946" s="80"/>
      <c r="C946" s="80"/>
      <c r="D946" s="80"/>
      <c r="E946" s="80"/>
      <c r="F946" s="80"/>
      <c r="G946" s="80"/>
      <c r="H946" s="80"/>
      <c r="I946" s="80"/>
      <c r="J946" s="48"/>
      <c r="K946" s="48"/>
      <c r="L946" s="48"/>
      <c r="M946" s="48"/>
      <c r="N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  <c r="Z946" s="48"/>
    </row>
    <row r="947" ht="18.0" customHeight="1">
      <c r="A947" s="80"/>
      <c r="B947" s="80"/>
      <c r="C947" s="80"/>
      <c r="D947" s="80"/>
      <c r="E947" s="80"/>
      <c r="F947" s="80"/>
      <c r="G947" s="80"/>
      <c r="H947" s="80"/>
      <c r="I947" s="80"/>
      <c r="J947" s="48"/>
      <c r="K947" s="48"/>
      <c r="L947" s="48"/>
      <c r="M947" s="48"/>
      <c r="N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  <c r="Z947" s="48"/>
    </row>
    <row r="948" ht="18.0" customHeight="1">
      <c r="A948" s="80"/>
      <c r="B948" s="80"/>
      <c r="C948" s="80"/>
      <c r="D948" s="80"/>
      <c r="E948" s="80"/>
      <c r="F948" s="80"/>
      <c r="G948" s="80"/>
      <c r="H948" s="80"/>
      <c r="I948" s="80"/>
      <c r="J948" s="48"/>
      <c r="K948" s="48"/>
      <c r="L948" s="48"/>
      <c r="M948" s="48"/>
      <c r="N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  <c r="Z948" s="48"/>
    </row>
    <row r="949" ht="18.0" customHeight="1">
      <c r="A949" s="80"/>
      <c r="B949" s="80"/>
      <c r="C949" s="80"/>
      <c r="D949" s="80"/>
      <c r="E949" s="80"/>
      <c r="F949" s="80"/>
      <c r="G949" s="80"/>
      <c r="H949" s="80"/>
      <c r="I949" s="80"/>
      <c r="J949" s="48"/>
      <c r="K949" s="48"/>
      <c r="L949" s="48"/>
      <c r="M949" s="48"/>
      <c r="N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  <c r="Z949" s="48"/>
    </row>
    <row r="950" ht="18.0" customHeight="1">
      <c r="A950" s="80"/>
      <c r="B950" s="80"/>
      <c r="C950" s="80"/>
      <c r="D950" s="80"/>
      <c r="E950" s="80"/>
      <c r="F950" s="80"/>
      <c r="G950" s="80"/>
      <c r="H950" s="80"/>
      <c r="I950" s="80"/>
      <c r="J950" s="48"/>
      <c r="K950" s="48"/>
      <c r="L950" s="48"/>
      <c r="M950" s="48"/>
      <c r="N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  <c r="Z950" s="48"/>
    </row>
    <row r="951" ht="18.0" customHeight="1">
      <c r="A951" s="80"/>
      <c r="B951" s="80"/>
      <c r="C951" s="80"/>
      <c r="D951" s="80"/>
      <c r="E951" s="80"/>
      <c r="F951" s="80"/>
      <c r="G951" s="80"/>
      <c r="H951" s="80"/>
      <c r="I951" s="80"/>
      <c r="J951" s="48"/>
      <c r="K951" s="48"/>
      <c r="L951" s="48"/>
      <c r="M951" s="48"/>
      <c r="N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  <c r="Z951" s="48"/>
    </row>
    <row r="952" ht="18.0" customHeight="1">
      <c r="A952" s="80"/>
      <c r="B952" s="80"/>
      <c r="C952" s="80"/>
      <c r="D952" s="80"/>
      <c r="E952" s="80"/>
      <c r="F952" s="80"/>
      <c r="G952" s="80"/>
      <c r="H952" s="80"/>
      <c r="I952" s="80"/>
      <c r="J952" s="48"/>
      <c r="K952" s="48"/>
      <c r="L952" s="48"/>
      <c r="M952" s="48"/>
      <c r="N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  <c r="Z952" s="48"/>
    </row>
    <row r="953" ht="18.0" customHeight="1">
      <c r="A953" s="80"/>
      <c r="B953" s="80"/>
      <c r="C953" s="80"/>
      <c r="D953" s="80"/>
      <c r="E953" s="80"/>
      <c r="F953" s="80"/>
      <c r="G953" s="80"/>
      <c r="H953" s="80"/>
      <c r="I953" s="80"/>
      <c r="J953" s="48"/>
      <c r="K953" s="48"/>
      <c r="L953" s="48"/>
      <c r="M953" s="48"/>
      <c r="N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  <c r="Z953" s="48"/>
    </row>
    <row r="954" ht="18.0" customHeight="1">
      <c r="A954" s="80"/>
      <c r="B954" s="80"/>
      <c r="C954" s="80"/>
      <c r="D954" s="80"/>
      <c r="E954" s="80"/>
      <c r="F954" s="80"/>
      <c r="G954" s="80"/>
      <c r="H954" s="80"/>
      <c r="I954" s="80"/>
      <c r="J954" s="48"/>
      <c r="K954" s="48"/>
      <c r="L954" s="48"/>
      <c r="M954" s="48"/>
      <c r="N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  <c r="Z954" s="48"/>
    </row>
    <row r="955" ht="18.0" customHeight="1">
      <c r="A955" s="80"/>
      <c r="B955" s="80"/>
      <c r="C955" s="80"/>
      <c r="D955" s="80"/>
      <c r="E955" s="80"/>
      <c r="F955" s="80"/>
      <c r="G955" s="80"/>
      <c r="H955" s="80"/>
      <c r="I955" s="80"/>
      <c r="J955" s="48"/>
      <c r="K955" s="48"/>
      <c r="L955" s="48"/>
      <c r="M955" s="48"/>
      <c r="N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  <c r="Z955" s="48"/>
    </row>
    <row r="956" ht="18.0" customHeight="1">
      <c r="A956" s="80"/>
      <c r="B956" s="80"/>
      <c r="C956" s="80"/>
      <c r="D956" s="80"/>
      <c r="E956" s="80"/>
      <c r="F956" s="80"/>
      <c r="G956" s="80"/>
      <c r="H956" s="80"/>
      <c r="I956" s="80"/>
      <c r="J956" s="48"/>
      <c r="K956" s="48"/>
      <c r="L956" s="48"/>
      <c r="M956" s="48"/>
      <c r="N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  <c r="Z956" s="48"/>
    </row>
    <row r="957" ht="18.0" customHeight="1">
      <c r="A957" s="80"/>
      <c r="B957" s="80"/>
      <c r="C957" s="80"/>
      <c r="D957" s="80"/>
      <c r="E957" s="80"/>
      <c r="F957" s="80"/>
      <c r="G957" s="80"/>
      <c r="H957" s="80"/>
      <c r="I957" s="80"/>
      <c r="J957" s="48"/>
      <c r="K957" s="48"/>
      <c r="L957" s="48"/>
      <c r="M957" s="48"/>
      <c r="N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  <c r="Z957" s="48"/>
    </row>
    <row r="958" ht="18.0" customHeight="1">
      <c r="A958" s="80"/>
      <c r="B958" s="80"/>
      <c r="C958" s="80"/>
      <c r="D958" s="80"/>
      <c r="E958" s="80"/>
      <c r="F958" s="80"/>
      <c r="G958" s="80"/>
      <c r="H958" s="80"/>
      <c r="I958" s="80"/>
      <c r="J958" s="48"/>
      <c r="K958" s="48"/>
      <c r="L958" s="48"/>
      <c r="M958" s="48"/>
      <c r="N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  <c r="Z958" s="48"/>
    </row>
    <row r="959" ht="18.0" customHeight="1">
      <c r="A959" s="80"/>
      <c r="B959" s="80"/>
      <c r="C959" s="80"/>
      <c r="D959" s="80"/>
      <c r="E959" s="80"/>
      <c r="F959" s="80"/>
      <c r="G959" s="80"/>
      <c r="H959" s="80"/>
      <c r="I959" s="80"/>
      <c r="J959" s="48"/>
      <c r="K959" s="48"/>
      <c r="L959" s="48"/>
      <c r="M959" s="48"/>
      <c r="N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  <c r="Z959" s="48"/>
    </row>
    <row r="960" ht="18.0" customHeight="1">
      <c r="A960" s="80"/>
      <c r="B960" s="80"/>
      <c r="C960" s="80"/>
      <c r="D960" s="80"/>
      <c r="E960" s="80"/>
      <c r="F960" s="80"/>
      <c r="G960" s="80"/>
      <c r="H960" s="80"/>
      <c r="I960" s="80"/>
      <c r="J960" s="48"/>
      <c r="K960" s="48"/>
      <c r="L960" s="48"/>
      <c r="M960" s="48"/>
      <c r="N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  <c r="Z960" s="48"/>
    </row>
    <row r="961" ht="18.0" customHeight="1">
      <c r="A961" s="80"/>
      <c r="B961" s="80"/>
      <c r="C961" s="80"/>
      <c r="D961" s="80"/>
      <c r="E961" s="80"/>
      <c r="F961" s="80"/>
      <c r="G961" s="80"/>
      <c r="H961" s="80"/>
      <c r="I961" s="80"/>
      <c r="J961" s="48"/>
      <c r="K961" s="48"/>
      <c r="L961" s="48"/>
      <c r="M961" s="48"/>
      <c r="N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  <c r="Z961" s="48"/>
    </row>
    <row r="962" ht="18.0" customHeight="1">
      <c r="A962" s="80"/>
      <c r="B962" s="80"/>
      <c r="C962" s="80"/>
      <c r="D962" s="80"/>
      <c r="E962" s="80"/>
      <c r="F962" s="80"/>
      <c r="G962" s="80"/>
      <c r="H962" s="80"/>
      <c r="I962" s="80"/>
      <c r="J962" s="48"/>
      <c r="K962" s="48"/>
      <c r="L962" s="48"/>
      <c r="M962" s="48"/>
      <c r="N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  <c r="Z962" s="48"/>
    </row>
    <row r="963" ht="18.0" customHeight="1">
      <c r="A963" s="80"/>
      <c r="B963" s="80"/>
      <c r="C963" s="80"/>
      <c r="D963" s="80"/>
      <c r="E963" s="80"/>
      <c r="F963" s="80"/>
      <c r="G963" s="80"/>
      <c r="H963" s="80"/>
      <c r="I963" s="80"/>
      <c r="J963" s="48"/>
      <c r="K963" s="48"/>
      <c r="L963" s="48"/>
      <c r="M963" s="48"/>
      <c r="N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  <c r="Z963" s="48"/>
    </row>
    <row r="964" ht="18.0" customHeight="1">
      <c r="A964" s="80"/>
      <c r="B964" s="80"/>
      <c r="C964" s="80"/>
      <c r="D964" s="80"/>
      <c r="E964" s="80"/>
      <c r="F964" s="80"/>
      <c r="G964" s="80"/>
      <c r="H964" s="80"/>
      <c r="I964" s="80"/>
      <c r="J964" s="48"/>
      <c r="K964" s="48"/>
      <c r="L964" s="48"/>
      <c r="M964" s="48"/>
      <c r="N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  <c r="Z964" s="48"/>
    </row>
    <row r="965" ht="18.0" customHeight="1">
      <c r="A965" s="80"/>
      <c r="B965" s="80"/>
      <c r="C965" s="80"/>
      <c r="D965" s="80"/>
      <c r="E965" s="80"/>
      <c r="F965" s="80"/>
      <c r="G965" s="80"/>
      <c r="H965" s="80"/>
      <c r="I965" s="80"/>
      <c r="J965" s="48"/>
      <c r="K965" s="48"/>
      <c r="L965" s="48"/>
      <c r="M965" s="48"/>
      <c r="N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  <c r="Z965" s="48"/>
    </row>
    <row r="966" ht="18.0" customHeight="1">
      <c r="A966" s="80"/>
      <c r="B966" s="80"/>
      <c r="C966" s="80"/>
      <c r="D966" s="80"/>
      <c r="E966" s="80"/>
      <c r="F966" s="80"/>
      <c r="G966" s="80"/>
      <c r="H966" s="80"/>
      <c r="I966" s="80"/>
      <c r="J966" s="48"/>
      <c r="K966" s="48"/>
      <c r="L966" s="48"/>
      <c r="M966" s="48"/>
      <c r="N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  <c r="Z966" s="48"/>
    </row>
    <row r="967" ht="18.0" customHeight="1">
      <c r="A967" s="80"/>
      <c r="B967" s="80"/>
      <c r="C967" s="80"/>
      <c r="D967" s="80"/>
      <c r="E967" s="80"/>
      <c r="F967" s="80"/>
      <c r="G967" s="80"/>
      <c r="H967" s="80"/>
      <c r="I967" s="80"/>
      <c r="J967" s="48"/>
      <c r="K967" s="48"/>
      <c r="L967" s="48"/>
      <c r="M967" s="48"/>
      <c r="N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  <c r="Z967" s="48"/>
    </row>
    <row r="968" ht="18.0" customHeight="1">
      <c r="A968" s="80"/>
      <c r="B968" s="80"/>
      <c r="C968" s="80"/>
      <c r="D968" s="80"/>
      <c r="E968" s="80"/>
      <c r="F968" s="80"/>
      <c r="G968" s="80"/>
      <c r="H968" s="80"/>
      <c r="I968" s="80"/>
      <c r="J968" s="48"/>
      <c r="K968" s="48"/>
      <c r="L968" s="48"/>
      <c r="M968" s="48"/>
      <c r="N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  <c r="Z968" s="48"/>
    </row>
    <row r="969" ht="18.0" customHeight="1">
      <c r="A969" s="80"/>
      <c r="B969" s="80"/>
      <c r="C969" s="80"/>
      <c r="D969" s="80"/>
      <c r="E969" s="80"/>
      <c r="F969" s="80"/>
      <c r="G969" s="80"/>
      <c r="H969" s="80"/>
      <c r="I969" s="80"/>
      <c r="J969" s="48"/>
      <c r="K969" s="48"/>
      <c r="L969" s="48"/>
      <c r="M969" s="48"/>
      <c r="N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  <c r="Z969" s="48"/>
    </row>
    <row r="970" ht="18.0" customHeight="1">
      <c r="A970" s="80"/>
      <c r="B970" s="80"/>
      <c r="C970" s="80"/>
      <c r="D970" s="80"/>
      <c r="E970" s="80"/>
      <c r="F970" s="80"/>
      <c r="G970" s="80"/>
      <c r="H970" s="80"/>
      <c r="I970" s="80"/>
      <c r="J970" s="48"/>
      <c r="K970" s="48"/>
      <c r="L970" s="48"/>
      <c r="M970" s="48"/>
      <c r="N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  <c r="Z970" s="48"/>
    </row>
    <row r="971" ht="18.0" customHeight="1">
      <c r="A971" s="80"/>
      <c r="B971" s="80"/>
      <c r="C971" s="80"/>
      <c r="D971" s="80"/>
      <c r="E971" s="80"/>
      <c r="F971" s="80"/>
      <c r="G971" s="80"/>
      <c r="H971" s="80"/>
      <c r="I971" s="80"/>
      <c r="J971" s="48"/>
      <c r="K971" s="48"/>
      <c r="L971" s="48"/>
      <c r="M971" s="48"/>
      <c r="N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  <c r="Z971" s="48"/>
    </row>
    <row r="972" ht="18.0" customHeight="1">
      <c r="A972" s="80"/>
      <c r="B972" s="80"/>
      <c r="C972" s="80"/>
      <c r="D972" s="80"/>
      <c r="E972" s="80"/>
      <c r="F972" s="80"/>
      <c r="G972" s="80"/>
      <c r="H972" s="80"/>
      <c r="I972" s="80"/>
      <c r="J972" s="48"/>
      <c r="K972" s="48"/>
      <c r="L972" s="48"/>
      <c r="M972" s="48"/>
      <c r="N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  <c r="Z972" s="48"/>
    </row>
    <row r="973" ht="18.0" customHeight="1">
      <c r="A973" s="80"/>
      <c r="B973" s="80"/>
      <c r="C973" s="80"/>
      <c r="D973" s="80"/>
      <c r="E973" s="80"/>
      <c r="F973" s="80"/>
      <c r="G973" s="80"/>
      <c r="H973" s="80"/>
      <c r="I973" s="80"/>
      <c r="J973" s="48"/>
      <c r="K973" s="48"/>
      <c r="L973" s="48"/>
      <c r="M973" s="48"/>
      <c r="N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  <c r="Z973" s="48"/>
    </row>
    <row r="974" ht="18.0" customHeight="1">
      <c r="A974" s="80"/>
      <c r="B974" s="80"/>
      <c r="C974" s="80"/>
      <c r="D974" s="80"/>
      <c r="E974" s="80"/>
      <c r="F974" s="80"/>
      <c r="G974" s="80"/>
      <c r="H974" s="80"/>
      <c r="I974" s="80"/>
      <c r="J974" s="48"/>
      <c r="K974" s="48"/>
      <c r="L974" s="48"/>
      <c r="M974" s="48"/>
      <c r="N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  <c r="Z974" s="48"/>
    </row>
    <row r="975" ht="18.0" customHeight="1">
      <c r="A975" s="80"/>
      <c r="B975" s="80"/>
      <c r="C975" s="80"/>
      <c r="D975" s="80"/>
      <c r="E975" s="80"/>
      <c r="F975" s="80"/>
      <c r="G975" s="80"/>
      <c r="H975" s="80"/>
      <c r="I975" s="80"/>
      <c r="J975" s="48"/>
      <c r="K975" s="48"/>
      <c r="L975" s="48"/>
      <c r="M975" s="48"/>
      <c r="N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  <c r="Z975" s="48"/>
    </row>
    <row r="976" ht="18.0" customHeight="1">
      <c r="A976" s="80"/>
      <c r="B976" s="80"/>
      <c r="C976" s="80"/>
      <c r="D976" s="80"/>
      <c r="E976" s="80"/>
      <c r="F976" s="80"/>
      <c r="G976" s="80"/>
      <c r="H976" s="80"/>
      <c r="I976" s="80"/>
      <c r="J976" s="48"/>
      <c r="K976" s="48"/>
      <c r="L976" s="48"/>
      <c r="M976" s="48"/>
      <c r="N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  <c r="Z976" s="48"/>
    </row>
    <row r="977" ht="18.0" customHeight="1">
      <c r="A977" s="80"/>
      <c r="B977" s="80"/>
      <c r="C977" s="80"/>
      <c r="D977" s="80"/>
      <c r="E977" s="80"/>
      <c r="F977" s="80"/>
      <c r="G977" s="80"/>
      <c r="H977" s="80"/>
      <c r="I977" s="80"/>
      <c r="J977" s="48"/>
      <c r="K977" s="48"/>
      <c r="L977" s="48"/>
      <c r="M977" s="48"/>
      <c r="N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  <c r="Z977" s="48"/>
    </row>
    <row r="978" ht="18.0" customHeight="1">
      <c r="A978" s="80"/>
      <c r="B978" s="80"/>
      <c r="C978" s="80"/>
      <c r="D978" s="80"/>
      <c r="E978" s="80"/>
      <c r="F978" s="80"/>
      <c r="G978" s="80"/>
      <c r="H978" s="80"/>
      <c r="I978" s="80"/>
      <c r="J978" s="48"/>
      <c r="K978" s="48"/>
      <c r="L978" s="48"/>
      <c r="M978" s="48"/>
      <c r="N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  <c r="Z978" s="48"/>
    </row>
    <row r="979" ht="18.0" customHeight="1">
      <c r="A979" s="80"/>
      <c r="B979" s="80"/>
      <c r="C979" s="80"/>
      <c r="D979" s="80"/>
      <c r="E979" s="80"/>
      <c r="F979" s="80"/>
      <c r="G979" s="80"/>
      <c r="H979" s="80"/>
      <c r="I979" s="80"/>
      <c r="J979" s="48"/>
      <c r="K979" s="48"/>
      <c r="L979" s="48"/>
      <c r="M979" s="48"/>
      <c r="N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  <c r="Z979" s="48"/>
    </row>
    <row r="980" ht="18.0" customHeight="1">
      <c r="A980" s="80"/>
      <c r="B980" s="80"/>
      <c r="C980" s="80"/>
      <c r="D980" s="80"/>
      <c r="E980" s="80"/>
      <c r="F980" s="80"/>
      <c r="G980" s="80"/>
      <c r="H980" s="80"/>
      <c r="I980" s="80"/>
      <c r="J980" s="48"/>
      <c r="K980" s="48"/>
      <c r="L980" s="48"/>
      <c r="M980" s="48"/>
      <c r="N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  <c r="Z980" s="48"/>
    </row>
    <row r="981" ht="18.0" customHeight="1">
      <c r="A981" s="80"/>
      <c r="B981" s="80"/>
      <c r="C981" s="80"/>
      <c r="D981" s="80"/>
      <c r="E981" s="80"/>
      <c r="F981" s="80"/>
      <c r="G981" s="80"/>
      <c r="H981" s="80"/>
      <c r="I981" s="80"/>
      <c r="J981" s="48"/>
      <c r="K981" s="48"/>
      <c r="L981" s="48"/>
      <c r="M981" s="48"/>
      <c r="N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  <c r="Z981" s="48"/>
    </row>
    <row r="982" ht="18.0" customHeight="1">
      <c r="A982" s="80"/>
      <c r="B982" s="80"/>
      <c r="C982" s="80"/>
      <c r="D982" s="80"/>
      <c r="E982" s="80"/>
      <c r="F982" s="80"/>
      <c r="G982" s="80"/>
      <c r="H982" s="80"/>
      <c r="I982" s="80"/>
      <c r="J982" s="48"/>
      <c r="K982" s="48"/>
      <c r="L982" s="48"/>
      <c r="M982" s="48"/>
      <c r="N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  <c r="Z982" s="48"/>
    </row>
    <row r="983" ht="18.0" customHeight="1">
      <c r="A983" s="80"/>
      <c r="B983" s="80"/>
      <c r="C983" s="80"/>
      <c r="D983" s="80"/>
      <c r="E983" s="80"/>
      <c r="F983" s="80"/>
      <c r="G983" s="80"/>
      <c r="H983" s="80"/>
      <c r="I983" s="80"/>
      <c r="J983" s="48"/>
      <c r="K983" s="48"/>
      <c r="L983" s="48"/>
      <c r="M983" s="48"/>
      <c r="N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  <c r="Z983" s="48"/>
    </row>
    <row r="984" ht="18.0" customHeight="1">
      <c r="A984" s="80"/>
      <c r="B984" s="80"/>
      <c r="C984" s="80"/>
      <c r="D984" s="80"/>
      <c r="E984" s="80"/>
      <c r="F984" s="80"/>
      <c r="G984" s="80"/>
      <c r="H984" s="80"/>
      <c r="I984" s="80"/>
      <c r="J984" s="48"/>
      <c r="K984" s="48"/>
      <c r="L984" s="48"/>
      <c r="M984" s="48"/>
      <c r="N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  <c r="Z984" s="48"/>
    </row>
    <row r="985" ht="18.0" customHeight="1">
      <c r="A985" s="80"/>
      <c r="B985" s="80"/>
      <c r="C985" s="80"/>
      <c r="D985" s="80"/>
      <c r="E985" s="80"/>
      <c r="F985" s="80"/>
      <c r="G985" s="80"/>
      <c r="H985" s="80"/>
      <c r="I985" s="80"/>
      <c r="J985" s="48"/>
      <c r="K985" s="48"/>
      <c r="L985" s="48"/>
      <c r="M985" s="48"/>
      <c r="N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  <c r="Z985" s="48"/>
    </row>
    <row r="986" ht="18.0" customHeight="1">
      <c r="A986" s="80"/>
      <c r="B986" s="80"/>
      <c r="C986" s="80"/>
      <c r="D986" s="80"/>
      <c r="E986" s="80"/>
      <c r="F986" s="80"/>
      <c r="G986" s="80"/>
      <c r="H986" s="80"/>
      <c r="I986" s="80"/>
      <c r="J986" s="48"/>
      <c r="K986" s="48"/>
      <c r="L986" s="48"/>
      <c r="M986" s="48"/>
      <c r="N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  <c r="Z986" s="48"/>
    </row>
    <row r="987" ht="18.0" customHeight="1">
      <c r="A987" s="80"/>
      <c r="B987" s="80"/>
      <c r="C987" s="80"/>
      <c r="D987" s="80"/>
      <c r="E987" s="80"/>
      <c r="F987" s="80"/>
      <c r="G987" s="80"/>
      <c r="H987" s="80"/>
      <c r="I987" s="80"/>
      <c r="J987" s="48"/>
      <c r="K987" s="48"/>
      <c r="L987" s="48"/>
      <c r="M987" s="48"/>
      <c r="N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  <c r="Z987" s="48"/>
    </row>
    <row r="988" ht="18.0" customHeight="1">
      <c r="A988" s="80"/>
      <c r="B988" s="80"/>
      <c r="C988" s="80"/>
      <c r="D988" s="80"/>
      <c r="E988" s="80"/>
      <c r="F988" s="80"/>
      <c r="G988" s="80"/>
      <c r="H988" s="80"/>
      <c r="I988" s="80"/>
      <c r="J988" s="48"/>
      <c r="K988" s="48"/>
      <c r="L988" s="48"/>
      <c r="M988" s="48"/>
      <c r="N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  <c r="Z988" s="48"/>
    </row>
    <row r="989" ht="18.0" customHeight="1">
      <c r="A989" s="80"/>
      <c r="B989" s="80"/>
      <c r="C989" s="80"/>
      <c r="D989" s="80"/>
      <c r="E989" s="80"/>
      <c r="F989" s="80"/>
      <c r="G989" s="80"/>
      <c r="H989" s="80"/>
      <c r="I989" s="80"/>
      <c r="J989" s="48"/>
      <c r="K989" s="48"/>
      <c r="L989" s="48"/>
      <c r="M989" s="48"/>
      <c r="N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  <c r="Z989" s="48"/>
    </row>
    <row r="990" ht="18.0" customHeight="1">
      <c r="A990" s="80"/>
      <c r="B990" s="80"/>
      <c r="C990" s="80"/>
      <c r="D990" s="80"/>
      <c r="E990" s="80"/>
      <c r="F990" s="80"/>
      <c r="G990" s="80"/>
      <c r="H990" s="80"/>
      <c r="I990" s="80"/>
      <c r="J990" s="48"/>
      <c r="K990" s="48"/>
      <c r="L990" s="48"/>
      <c r="M990" s="48"/>
      <c r="N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  <c r="Z990" s="48"/>
    </row>
    <row r="991" ht="18.0" customHeight="1">
      <c r="A991" s="80"/>
      <c r="B991" s="80"/>
      <c r="C991" s="80"/>
      <c r="D991" s="80"/>
      <c r="E991" s="80"/>
      <c r="F991" s="80"/>
      <c r="G991" s="80"/>
      <c r="H991" s="80"/>
      <c r="I991" s="80"/>
      <c r="J991" s="48"/>
      <c r="K991" s="48"/>
      <c r="L991" s="48"/>
      <c r="M991" s="48"/>
      <c r="N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  <c r="Z991" s="48"/>
    </row>
    <row r="992" ht="18.0" customHeight="1">
      <c r="A992" s="80"/>
      <c r="B992" s="80"/>
      <c r="C992" s="80"/>
      <c r="D992" s="80"/>
      <c r="E992" s="80"/>
      <c r="F992" s="80"/>
      <c r="G992" s="80"/>
      <c r="H992" s="80"/>
      <c r="I992" s="80"/>
      <c r="J992" s="48"/>
      <c r="K992" s="48"/>
      <c r="L992" s="48"/>
      <c r="M992" s="48"/>
      <c r="N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  <c r="Z992" s="48"/>
    </row>
    <row r="993" ht="18.0" customHeight="1">
      <c r="A993" s="80"/>
      <c r="B993" s="80"/>
      <c r="C993" s="80"/>
      <c r="D993" s="80"/>
      <c r="E993" s="80"/>
      <c r="F993" s="80"/>
      <c r="G993" s="80"/>
      <c r="H993" s="80"/>
      <c r="I993" s="80"/>
      <c r="J993" s="48"/>
      <c r="K993" s="48"/>
      <c r="L993" s="48"/>
      <c r="M993" s="48"/>
      <c r="N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  <c r="Z993" s="48"/>
    </row>
    <row r="994" ht="18.0" customHeight="1">
      <c r="A994" s="80"/>
      <c r="B994" s="80"/>
      <c r="C994" s="80"/>
      <c r="D994" s="80"/>
      <c r="E994" s="80"/>
      <c r="F994" s="80"/>
      <c r="G994" s="80"/>
      <c r="H994" s="80"/>
      <c r="I994" s="80"/>
      <c r="J994" s="48"/>
      <c r="K994" s="48"/>
      <c r="L994" s="48"/>
      <c r="M994" s="48"/>
      <c r="N994" s="48"/>
      <c r="O994" s="48"/>
      <c r="P994" s="48"/>
      <c r="Q994" s="48"/>
      <c r="R994" s="48"/>
      <c r="S994" s="48"/>
      <c r="T994" s="48"/>
      <c r="U994" s="48"/>
      <c r="V994" s="48"/>
      <c r="W994" s="48"/>
      <c r="X994" s="48"/>
      <c r="Y994" s="48"/>
      <c r="Z994" s="48"/>
    </row>
    <row r="995" ht="18.0" customHeight="1">
      <c r="A995" s="80"/>
      <c r="B995" s="80"/>
      <c r="C995" s="80"/>
      <c r="D995" s="80"/>
      <c r="E995" s="80"/>
      <c r="F995" s="80"/>
      <c r="G995" s="80"/>
      <c r="H995" s="80"/>
      <c r="I995" s="80"/>
      <c r="J995" s="48"/>
      <c r="K995" s="48"/>
      <c r="L995" s="48"/>
      <c r="M995" s="48"/>
      <c r="N995" s="48"/>
      <c r="O995" s="48"/>
      <c r="P995" s="48"/>
      <c r="Q995" s="48"/>
      <c r="R995" s="48"/>
      <c r="S995" s="48"/>
      <c r="T995" s="48"/>
      <c r="U995" s="48"/>
      <c r="V995" s="48"/>
      <c r="W995" s="48"/>
      <c r="X995" s="48"/>
      <c r="Y995" s="48"/>
      <c r="Z995" s="48"/>
    </row>
    <row r="996" ht="18.0" customHeight="1">
      <c r="A996" s="80"/>
      <c r="B996" s="80"/>
      <c r="C996" s="80"/>
      <c r="D996" s="80"/>
      <c r="E996" s="80"/>
      <c r="F996" s="80"/>
      <c r="G996" s="80"/>
      <c r="H996" s="80"/>
      <c r="I996" s="80"/>
      <c r="J996" s="48"/>
      <c r="K996" s="48"/>
      <c r="L996" s="48"/>
      <c r="M996" s="48"/>
      <c r="N996" s="48"/>
      <c r="O996" s="48"/>
      <c r="P996" s="48"/>
      <c r="Q996" s="48"/>
      <c r="R996" s="48"/>
      <c r="S996" s="48"/>
      <c r="T996" s="48"/>
      <c r="U996" s="48"/>
      <c r="V996" s="48"/>
      <c r="W996" s="48"/>
      <c r="X996" s="48"/>
      <c r="Y996" s="48"/>
      <c r="Z996" s="48"/>
    </row>
    <row r="997" ht="18.0" customHeight="1">
      <c r="A997" s="80"/>
      <c r="B997" s="80"/>
      <c r="C997" s="80"/>
      <c r="D997" s="80"/>
      <c r="E997" s="80"/>
      <c r="F997" s="80"/>
      <c r="G997" s="80"/>
      <c r="H997" s="80"/>
      <c r="I997" s="80"/>
      <c r="J997" s="48"/>
      <c r="K997" s="48"/>
      <c r="L997" s="48"/>
      <c r="M997" s="48"/>
      <c r="N997" s="48"/>
      <c r="O997" s="48"/>
      <c r="P997" s="48"/>
      <c r="Q997" s="48"/>
      <c r="R997" s="48"/>
      <c r="S997" s="48"/>
      <c r="T997" s="48"/>
      <c r="U997" s="48"/>
      <c r="V997" s="48"/>
      <c r="W997" s="48"/>
      <c r="X997" s="48"/>
      <c r="Y997" s="48"/>
      <c r="Z997" s="48"/>
    </row>
    <row r="998" ht="18.0" customHeight="1">
      <c r="A998" s="80"/>
      <c r="B998" s="80"/>
      <c r="C998" s="80"/>
      <c r="D998" s="80"/>
      <c r="E998" s="80"/>
      <c r="F998" s="80"/>
      <c r="G998" s="80"/>
      <c r="H998" s="80"/>
      <c r="I998" s="80"/>
      <c r="J998" s="48"/>
      <c r="K998" s="48"/>
      <c r="L998" s="48"/>
      <c r="M998" s="48"/>
      <c r="N998" s="48"/>
      <c r="O998" s="48"/>
      <c r="P998" s="48"/>
      <c r="Q998" s="48"/>
      <c r="R998" s="48"/>
      <c r="S998" s="48"/>
      <c r="T998" s="48"/>
      <c r="U998" s="48"/>
      <c r="V998" s="48"/>
      <c r="W998" s="48"/>
      <c r="X998" s="48"/>
      <c r="Y998" s="48"/>
      <c r="Z998" s="48"/>
    </row>
    <row r="999" ht="18.0" customHeight="1">
      <c r="A999" s="80"/>
      <c r="B999" s="80"/>
      <c r="C999" s="80"/>
      <c r="D999" s="80"/>
      <c r="E999" s="80"/>
      <c r="F999" s="80"/>
      <c r="G999" s="80"/>
      <c r="H999" s="80"/>
      <c r="I999" s="80"/>
      <c r="J999" s="48"/>
      <c r="K999" s="48"/>
      <c r="L999" s="48"/>
      <c r="M999" s="48"/>
      <c r="N999" s="48"/>
      <c r="O999" s="48"/>
      <c r="P999" s="48"/>
      <c r="Q999" s="48"/>
      <c r="R999" s="48"/>
      <c r="S999" s="48"/>
      <c r="T999" s="48"/>
      <c r="U999" s="48"/>
      <c r="V999" s="48"/>
      <c r="W999" s="48"/>
      <c r="X999" s="48"/>
      <c r="Y999" s="48"/>
      <c r="Z999" s="48"/>
    </row>
    <row r="1000" ht="18.0" customHeight="1">
      <c r="A1000" s="80"/>
      <c r="B1000" s="80"/>
      <c r="C1000" s="80"/>
      <c r="D1000" s="80"/>
      <c r="E1000" s="80"/>
      <c r="F1000" s="80"/>
      <c r="G1000" s="80"/>
      <c r="H1000" s="80"/>
      <c r="I1000" s="80"/>
      <c r="J1000" s="48"/>
      <c r="K1000" s="48"/>
      <c r="L1000" s="48"/>
      <c r="M1000" s="48"/>
      <c r="N1000" s="48"/>
      <c r="O1000" s="48"/>
      <c r="P1000" s="48"/>
      <c r="Q1000" s="48"/>
      <c r="R1000" s="48"/>
      <c r="S1000" s="48"/>
      <c r="T1000" s="48"/>
      <c r="U1000" s="48"/>
      <c r="V1000" s="48"/>
      <c r="W1000" s="48"/>
      <c r="X1000" s="48"/>
      <c r="Y1000" s="48"/>
      <c r="Z1000" s="48"/>
    </row>
  </sheetData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2016-08-10T06:30:17Z</dcterms:created>
  <dc:creator>York_NB</dc:creator>
</cp:coreProperties>
</file>